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ZŠ Ovčárecká - předprostor\Projektant\ZŠ  OVČÁRECKÁ_15_3_18_REVIZE\ZŠ OVČÁRECKÁ_15_3_18_REVIZE\"/>
    </mc:Choice>
  </mc:AlternateContent>
  <bookViews>
    <workbookView xWindow="0" yWindow="0" windowWidth="20490" windowHeight="7650"/>
  </bookViews>
  <sheets>
    <sheet name="Rekapitulace stavby" sheetId="1" r:id="rId1"/>
    <sheet name="23_17_01 - STAVEBNÍ ÚPRAVY" sheetId="2" r:id="rId2"/>
    <sheet name="23_17_02 - BETONOVÁ DLAŽBA" sheetId="3" r:id="rId3"/>
    <sheet name="23_17_03 - BETONOVÝ CHODN..." sheetId="4" r:id="rId4"/>
    <sheet name="23_17_04 - ZAHRADNÍ ÚPRAVY" sheetId="5" r:id="rId5"/>
    <sheet name="23_17_05 - VRN" sheetId="6" r:id="rId6"/>
    <sheet name="Pokyny pro vyplnění" sheetId="7" r:id="rId7"/>
  </sheets>
  <definedNames>
    <definedName name="_xlnm._FilterDatabase" localSheetId="1" hidden="1">'23_17_01 - STAVEBNÍ ÚPRAVY'!$C$86:$K$190</definedName>
    <definedName name="_xlnm._FilterDatabase" localSheetId="2" hidden="1">'23_17_02 - BETONOVÁ DLAŽBA'!$C$78:$K$94</definedName>
    <definedName name="_xlnm._FilterDatabase" localSheetId="3" hidden="1">'23_17_03 - BETONOVÝ CHODN...'!$C$78:$K$95</definedName>
    <definedName name="_xlnm._FilterDatabase" localSheetId="4" hidden="1">'23_17_04 - ZAHRADNÍ ÚPRAVY'!$C$79:$K$136</definedName>
    <definedName name="_xlnm._FilterDatabase" localSheetId="5" hidden="1">'23_17_05 - VRN'!$C$79:$K$90</definedName>
    <definedName name="_xlnm.Print_Titles" localSheetId="1">'23_17_01 - STAVEBNÍ ÚPRAVY'!$86:$86</definedName>
    <definedName name="_xlnm.Print_Titles" localSheetId="2">'23_17_02 - BETONOVÁ DLAŽBA'!$78:$78</definedName>
    <definedName name="_xlnm.Print_Titles" localSheetId="3">'23_17_03 - BETONOVÝ CHODN...'!$78:$78</definedName>
    <definedName name="_xlnm.Print_Titles" localSheetId="4">'23_17_04 - ZAHRADNÍ ÚPRAVY'!$79:$79</definedName>
    <definedName name="_xlnm.Print_Titles" localSheetId="5">'23_17_05 - VRN'!$79:$79</definedName>
    <definedName name="_xlnm.Print_Titles" localSheetId="0">'Rekapitulace stavby'!$49:$49</definedName>
    <definedName name="_xlnm.Print_Area" localSheetId="1">'23_17_01 - STAVEBNÍ ÚPRAVY'!$C$4:$J$36,'23_17_01 - STAVEBNÍ ÚPRAVY'!$C$42:$J$68,'23_17_01 - STAVEBNÍ ÚPRAVY'!$C$74:$K$190</definedName>
    <definedName name="_xlnm.Print_Area" localSheetId="2">'23_17_02 - BETONOVÁ DLAŽBA'!$C$4:$J$36,'23_17_02 - BETONOVÁ DLAŽBA'!$C$42:$J$60,'23_17_02 - BETONOVÁ DLAŽBA'!$C$66:$K$94</definedName>
    <definedName name="_xlnm.Print_Area" localSheetId="3">'23_17_03 - BETONOVÝ CHODN...'!$C$4:$J$36,'23_17_03 - BETONOVÝ CHODN...'!$C$42:$J$60,'23_17_03 - BETONOVÝ CHODN...'!$C$66:$K$95</definedName>
    <definedName name="_xlnm.Print_Area" localSheetId="4">'23_17_04 - ZAHRADNÍ ÚPRAVY'!$C$4:$J$36,'23_17_04 - ZAHRADNÍ ÚPRAVY'!$C$42:$J$61,'23_17_04 - ZAHRADNÍ ÚPRAVY'!$C$67:$K$136</definedName>
    <definedName name="_xlnm.Print_Area" localSheetId="5">'23_17_05 - VRN'!$C$4:$J$36,'23_17_05 - VRN'!$C$42:$J$61,'23_17_05 - VRN'!$C$67:$K$90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62913"/>
</workbook>
</file>

<file path=xl/calcChain.xml><?xml version="1.0" encoding="utf-8"?>
<calcChain xmlns="http://schemas.openxmlformats.org/spreadsheetml/2006/main">
  <c r="AY56" i="1" l="1"/>
  <c r="AX56" i="1"/>
  <c r="BI90" i="6"/>
  <c r="BH90" i="6"/>
  <c r="BG90" i="6"/>
  <c r="BF90" i="6"/>
  <c r="BE90" i="6"/>
  <c r="T90" i="6"/>
  <c r="R90" i="6"/>
  <c r="P90" i="6"/>
  <c r="BK90" i="6"/>
  <c r="J90" i="6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R86" i="6" s="1"/>
  <c r="P87" i="6"/>
  <c r="BK87" i="6"/>
  <c r="J87" i="6"/>
  <c r="BE87" i="6" s="1"/>
  <c r="BI85" i="6"/>
  <c r="BH85" i="6"/>
  <c r="BG85" i="6"/>
  <c r="F32" i="6" s="1"/>
  <c r="BB56" i="1" s="1"/>
  <c r="BF85" i="6"/>
  <c r="BE85" i="6"/>
  <c r="T85" i="6"/>
  <c r="T84" i="6" s="1"/>
  <c r="R85" i="6"/>
  <c r="R84" i="6" s="1"/>
  <c r="P85" i="6"/>
  <c r="P84" i="6" s="1"/>
  <c r="BK85" i="6"/>
  <c r="BK84" i="6" s="1"/>
  <c r="J84" i="6" s="1"/>
  <c r="J59" i="6" s="1"/>
  <c r="J85" i="6"/>
  <c r="BI83" i="6"/>
  <c r="F34" i="6" s="1"/>
  <c r="BD56" i="1" s="1"/>
  <c r="BH83" i="6"/>
  <c r="BG83" i="6"/>
  <c r="BF83" i="6"/>
  <c r="BE83" i="6"/>
  <c r="T83" i="6"/>
  <c r="T82" i="6" s="1"/>
  <c r="R83" i="6"/>
  <c r="R82" i="6" s="1"/>
  <c r="P83" i="6"/>
  <c r="P82" i="6" s="1"/>
  <c r="BK83" i="6"/>
  <c r="BK82" i="6" s="1"/>
  <c r="J83" i="6"/>
  <c r="F74" i="6"/>
  <c r="E72" i="6"/>
  <c r="F49" i="6"/>
  <c r="E47" i="6"/>
  <c r="J21" i="6"/>
  <c r="E21" i="6"/>
  <c r="J76" i="6" s="1"/>
  <c r="J20" i="6"/>
  <c r="J18" i="6"/>
  <c r="E18" i="6"/>
  <c r="F52" i="6" s="1"/>
  <c r="J17" i="6"/>
  <c r="J15" i="6"/>
  <c r="E15" i="6"/>
  <c r="F76" i="6" s="1"/>
  <c r="J14" i="6"/>
  <c r="J12" i="6"/>
  <c r="J49" i="6" s="1"/>
  <c r="E7" i="6"/>
  <c r="E70" i="6" s="1"/>
  <c r="P135" i="5"/>
  <c r="AY55" i="1"/>
  <c r="AX55" i="1"/>
  <c r="BI136" i="5"/>
  <c r="BH136" i="5"/>
  <c r="BG136" i="5"/>
  <c r="BF136" i="5"/>
  <c r="T136" i="5"/>
  <c r="T135" i="5" s="1"/>
  <c r="R136" i="5"/>
  <c r="R135" i="5" s="1"/>
  <c r="P136" i="5"/>
  <c r="BK136" i="5"/>
  <c r="BK135" i="5" s="1"/>
  <c r="J135" i="5" s="1"/>
  <c r="J60" i="5" s="1"/>
  <c r="J136" i="5"/>
  <c r="BE136" i="5" s="1"/>
  <c r="BI134" i="5"/>
  <c r="BH134" i="5"/>
  <c r="BG134" i="5"/>
  <c r="BF134" i="5"/>
  <c r="T134" i="5"/>
  <c r="T131" i="5" s="1"/>
  <c r="R134" i="5"/>
  <c r="R131" i="5" s="1"/>
  <c r="P134" i="5"/>
  <c r="BK134" i="5"/>
  <c r="J134" i="5"/>
  <c r="BE134" i="5" s="1"/>
  <c r="BI132" i="5"/>
  <c r="BH132" i="5"/>
  <c r="BG132" i="5"/>
  <c r="BF132" i="5"/>
  <c r="T132" i="5"/>
  <c r="R132" i="5"/>
  <c r="P132" i="5"/>
  <c r="P131" i="5" s="1"/>
  <c r="BK132" i="5"/>
  <c r="BK131" i="5" s="1"/>
  <c r="J131" i="5" s="1"/>
  <c r="J59" i="5" s="1"/>
  <c r="J132" i="5"/>
  <c r="BE132" i="5" s="1"/>
  <c r="BI130" i="5"/>
  <c r="BH130" i="5"/>
  <c r="BG130" i="5"/>
  <c r="BF130" i="5"/>
  <c r="T130" i="5"/>
  <c r="R130" i="5"/>
  <c r="P130" i="5"/>
  <c r="BK130" i="5"/>
  <c r="J130" i="5"/>
  <c r="BE130" i="5" s="1"/>
  <c r="BI129" i="5"/>
  <c r="BH129" i="5"/>
  <c r="BG129" i="5"/>
  <c r="BF129" i="5"/>
  <c r="BE129" i="5"/>
  <c r="T129" i="5"/>
  <c r="R129" i="5"/>
  <c r="P129" i="5"/>
  <c r="BK129" i="5"/>
  <c r="J129" i="5"/>
  <c r="BI128" i="5"/>
  <c r="BH128" i="5"/>
  <c r="BG128" i="5"/>
  <c r="BF128" i="5"/>
  <c r="T128" i="5"/>
  <c r="R128" i="5"/>
  <c r="P128" i="5"/>
  <c r="BK128" i="5"/>
  <c r="J128" i="5"/>
  <c r="BE128" i="5" s="1"/>
  <c r="BI126" i="5"/>
  <c r="BH126" i="5"/>
  <c r="BG126" i="5"/>
  <c r="BF126" i="5"/>
  <c r="T126" i="5"/>
  <c r="R126" i="5"/>
  <c r="P126" i="5"/>
  <c r="BK126" i="5"/>
  <c r="J126" i="5"/>
  <c r="BE126" i="5" s="1"/>
  <c r="BI124" i="5"/>
  <c r="BH124" i="5"/>
  <c r="BG124" i="5"/>
  <c r="BF124" i="5"/>
  <c r="T124" i="5"/>
  <c r="R124" i="5"/>
  <c r="P124" i="5"/>
  <c r="BK124" i="5"/>
  <c r="J124" i="5"/>
  <c r="BE124" i="5" s="1"/>
  <c r="BI122" i="5"/>
  <c r="BH122" i="5"/>
  <c r="BG122" i="5"/>
  <c r="BF122" i="5"/>
  <c r="BE122" i="5"/>
  <c r="T122" i="5"/>
  <c r="R122" i="5"/>
  <c r="P122" i="5"/>
  <c r="BK122" i="5"/>
  <c r="J122" i="5"/>
  <c r="BI120" i="5"/>
  <c r="BH120" i="5"/>
  <c r="BG120" i="5"/>
  <c r="BF120" i="5"/>
  <c r="T120" i="5"/>
  <c r="R120" i="5"/>
  <c r="P120" i="5"/>
  <c r="BK120" i="5"/>
  <c r="J120" i="5"/>
  <c r="BE120" i="5" s="1"/>
  <c r="BI118" i="5"/>
  <c r="BH118" i="5"/>
  <c r="BG118" i="5"/>
  <c r="BF118" i="5"/>
  <c r="T118" i="5"/>
  <c r="R118" i="5"/>
  <c r="P118" i="5"/>
  <c r="BK118" i="5"/>
  <c r="J118" i="5"/>
  <c r="BE118" i="5" s="1"/>
  <c r="BI116" i="5"/>
  <c r="BH116" i="5"/>
  <c r="BG116" i="5"/>
  <c r="BF116" i="5"/>
  <c r="T116" i="5"/>
  <c r="R116" i="5"/>
  <c r="P116" i="5"/>
  <c r="BK116" i="5"/>
  <c r="J116" i="5"/>
  <c r="BE116" i="5" s="1"/>
  <c r="BI115" i="5"/>
  <c r="BH115" i="5"/>
  <c r="BG115" i="5"/>
  <c r="BF115" i="5"/>
  <c r="BE115" i="5"/>
  <c r="T115" i="5"/>
  <c r="R115" i="5"/>
  <c r="P115" i="5"/>
  <c r="BK115" i="5"/>
  <c r="J115" i="5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T112" i="5"/>
  <c r="R112" i="5"/>
  <c r="P112" i="5"/>
  <c r="BK112" i="5"/>
  <c r="J112" i="5"/>
  <c r="BE112" i="5" s="1"/>
  <c r="BI111" i="5"/>
  <c r="BH111" i="5"/>
  <c r="BG111" i="5"/>
  <c r="BF111" i="5"/>
  <c r="BE111" i="5"/>
  <c r="T111" i="5"/>
  <c r="R111" i="5"/>
  <c r="P111" i="5"/>
  <c r="BK111" i="5"/>
  <c r="J111" i="5"/>
  <c r="BI109" i="5"/>
  <c r="BH109" i="5"/>
  <c r="BG109" i="5"/>
  <c r="BF109" i="5"/>
  <c r="T109" i="5"/>
  <c r="R109" i="5"/>
  <c r="P109" i="5"/>
  <c r="BK109" i="5"/>
  <c r="J109" i="5"/>
  <c r="BE109" i="5" s="1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T103" i="5"/>
  <c r="R103" i="5"/>
  <c r="P103" i="5"/>
  <c r="BK103" i="5"/>
  <c r="J103" i="5"/>
  <c r="BE103" i="5" s="1"/>
  <c r="BI100" i="5"/>
  <c r="BH100" i="5"/>
  <c r="BG100" i="5"/>
  <c r="BF100" i="5"/>
  <c r="T100" i="5"/>
  <c r="R100" i="5"/>
  <c r="P100" i="5"/>
  <c r="BK100" i="5"/>
  <c r="J100" i="5"/>
  <c r="BE100" i="5" s="1"/>
  <c r="BI98" i="5"/>
  <c r="BH98" i="5"/>
  <c r="BG98" i="5"/>
  <c r="BF98" i="5"/>
  <c r="BE98" i="5"/>
  <c r="T98" i="5"/>
  <c r="R98" i="5"/>
  <c r="P98" i="5"/>
  <c r="BK98" i="5"/>
  <c r="J98" i="5"/>
  <c r="BI97" i="5"/>
  <c r="BH97" i="5"/>
  <c r="BG97" i="5"/>
  <c r="BF97" i="5"/>
  <c r="BE97" i="5"/>
  <c r="T97" i="5"/>
  <c r="R97" i="5"/>
  <c r="P97" i="5"/>
  <c r="BK97" i="5"/>
  <c r="J97" i="5"/>
  <c r="BI95" i="5"/>
  <c r="BH95" i="5"/>
  <c r="BG95" i="5"/>
  <c r="BF95" i="5"/>
  <c r="BE95" i="5"/>
  <c r="T95" i="5"/>
  <c r="R95" i="5"/>
  <c r="P95" i="5"/>
  <c r="BK95" i="5"/>
  <c r="J95" i="5"/>
  <c r="BI93" i="5"/>
  <c r="BH93" i="5"/>
  <c r="BG93" i="5"/>
  <c r="BF93" i="5"/>
  <c r="BE93" i="5"/>
  <c r="T93" i="5"/>
  <c r="R93" i="5"/>
  <c r="P93" i="5"/>
  <c r="BK93" i="5"/>
  <c r="J93" i="5"/>
  <c r="BI91" i="5"/>
  <c r="BH91" i="5"/>
  <c r="BG91" i="5"/>
  <c r="BF91" i="5"/>
  <c r="BE91" i="5"/>
  <c r="T91" i="5"/>
  <c r="R91" i="5"/>
  <c r="P91" i="5"/>
  <c r="BK91" i="5"/>
  <c r="J91" i="5"/>
  <c r="BI90" i="5"/>
  <c r="BH90" i="5"/>
  <c r="BG90" i="5"/>
  <c r="BF90" i="5"/>
  <c r="BE90" i="5"/>
  <c r="T90" i="5"/>
  <c r="R90" i="5"/>
  <c r="P90" i="5"/>
  <c r="BK90" i="5"/>
  <c r="J90" i="5"/>
  <c r="BI88" i="5"/>
  <c r="BH88" i="5"/>
  <c r="BG88" i="5"/>
  <c r="BF88" i="5"/>
  <c r="BE88" i="5"/>
  <c r="T88" i="5"/>
  <c r="R88" i="5"/>
  <c r="P88" i="5"/>
  <c r="BK88" i="5"/>
  <c r="J88" i="5"/>
  <c r="BI86" i="5"/>
  <c r="BH86" i="5"/>
  <c r="BG86" i="5"/>
  <c r="BF86" i="5"/>
  <c r="BE86" i="5"/>
  <c r="T86" i="5"/>
  <c r="R86" i="5"/>
  <c r="P86" i="5"/>
  <c r="BK86" i="5"/>
  <c r="J86" i="5"/>
  <c r="BI85" i="5"/>
  <c r="BH85" i="5"/>
  <c r="BG85" i="5"/>
  <c r="BF85" i="5"/>
  <c r="BE85" i="5"/>
  <c r="T85" i="5"/>
  <c r="R85" i="5"/>
  <c r="P85" i="5"/>
  <c r="BK85" i="5"/>
  <c r="J85" i="5"/>
  <c r="BI84" i="5"/>
  <c r="BH84" i="5"/>
  <c r="BG84" i="5"/>
  <c r="BF84" i="5"/>
  <c r="BE84" i="5"/>
  <c r="T84" i="5"/>
  <c r="R84" i="5"/>
  <c r="P84" i="5"/>
  <c r="BK84" i="5"/>
  <c r="J84" i="5"/>
  <c r="BI83" i="5"/>
  <c r="BH83" i="5"/>
  <c r="BG83" i="5"/>
  <c r="F32" i="5" s="1"/>
  <c r="BB55" i="1" s="1"/>
  <c r="BF83" i="5"/>
  <c r="BE83" i="5"/>
  <c r="T83" i="5"/>
  <c r="R83" i="5"/>
  <c r="R82" i="5" s="1"/>
  <c r="P83" i="5"/>
  <c r="BK83" i="5"/>
  <c r="J83" i="5"/>
  <c r="F74" i="5"/>
  <c r="E72" i="5"/>
  <c r="F49" i="5"/>
  <c r="E47" i="5"/>
  <c r="J21" i="5"/>
  <c r="E21" i="5"/>
  <c r="J76" i="5" s="1"/>
  <c r="J20" i="5"/>
  <c r="J18" i="5"/>
  <c r="E18" i="5"/>
  <c r="F77" i="5" s="1"/>
  <c r="J17" i="5"/>
  <c r="J15" i="5"/>
  <c r="E15" i="5"/>
  <c r="F51" i="5" s="1"/>
  <c r="J14" i="5"/>
  <c r="J12" i="5"/>
  <c r="J74" i="5" s="1"/>
  <c r="E7" i="5"/>
  <c r="E45" i="5" s="1"/>
  <c r="P94" i="4"/>
  <c r="AY54" i="1"/>
  <c r="AX54" i="1"/>
  <c r="BI95" i="4"/>
  <c r="BH95" i="4"/>
  <c r="BG95" i="4"/>
  <c r="BF95" i="4"/>
  <c r="T95" i="4"/>
  <c r="T94" i="4" s="1"/>
  <c r="R95" i="4"/>
  <c r="R94" i="4" s="1"/>
  <c r="P95" i="4"/>
  <c r="BK95" i="4"/>
  <c r="BK94" i="4" s="1"/>
  <c r="J94" i="4" s="1"/>
  <c r="J59" i="4" s="1"/>
  <c r="J95" i="4"/>
  <c r="BE95" i="4" s="1"/>
  <c r="BI92" i="4"/>
  <c r="BH92" i="4"/>
  <c r="BG92" i="4"/>
  <c r="BF92" i="4"/>
  <c r="T92" i="4"/>
  <c r="R92" i="4"/>
  <c r="P92" i="4"/>
  <c r="BK92" i="4"/>
  <c r="J92" i="4"/>
  <c r="BE92" i="4" s="1"/>
  <c r="BI91" i="4"/>
  <c r="BH91" i="4"/>
  <c r="BG91" i="4"/>
  <c r="BF91" i="4"/>
  <c r="BE91" i="4"/>
  <c r="T91" i="4"/>
  <c r="R91" i="4"/>
  <c r="P91" i="4"/>
  <c r="BK91" i="4"/>
  <c r="J91" i="4"/>
  <c r="BI89" i="4"/>
  <c r="BH89" i="4"/>
  <c r="BG89" i="4"/>
  <c r="BF89" i="4"/>
  <c r="T89" i="4"/>
  <c r="R89" i="4"/>
  <c r="P89" i="4"/>
  <c r="BK89" i="4"/>
  <c r="J89" i="4"/>
  <c r="BE89" i="4" s="1"/>
  <c r="BI86" i="4"/>
  <c r="BH86" i="4"/>
  <c r="BG86" i="4"/>
  <c r="BF86" i="4"/>
  <c r="T86" i="4"/>
  <c r="R86" i="4"/>
  <c r="P86" i="4"/>
  <c r="BK86" i="4"/>
  <c r="J86" i="4"/>
  <c r="BE86" i="4" s="1"/>
  <c r="BI84" i="4"/>
  <c r="BH84" i="4"/>
  <c r="BG84" i="4"/>
  <c r="BF84" i="4"/>
  <c r="T84" i="4"/>
  <c r="R84" i="4"/>
  <c r="R81" i="4" s="1"/>
  <c r="P84" i="4"/>
  <c r="BK84" i="4"/>
  <c r="J84" i="4"/>
  <c r="BE84" i="4" s="1"/>
  <c r="BI82" i="4"/>
  <c r="F34" i="4" s="1"/>
  <c r="BD54" i="1" s="1"/>
  <c r="BH82" i="4"/>
  <c r="BG82" i="4"/>
  <c r="BF82" i="4"/>
  <c r="BE82" i="4"/>
  <c r="T82" i="4"/>
  <c r="R82" i="4"/>
  <c r="P82" i="4"/>
  <c r="BK82" i="4"/>
  <c r="BK81" i="4" s="1"/>
  <c r="J82" i="4"/>
  <c r="J75" i="4"/>
  <c r="F73" i="4"/>
  <c r="E71" i="4"/>
  <c r="J51" i="4"/>
  <c r="F49" i="4"/>
  <c r="E47" i="4"/>
  <c r="J18" i="4"/>
  <c r="E18" i="4"/>
  <c r="F76" i="4" s="1"/>
  <c r="J17" i="4"/>
  <c r="J15" i="4"/>
  <c r="E15" i="4"/>
  <c r="F75" i="4" s="1"/>
  <c r="J14" i="4"/>
  <c r="J12" i="4"/>
  <c r="J49" i="4" s="1"/>
  <c r="E7" i="4"/>
  <c r="E69" i="4" s="1"/>
  <c r="AY53" i="1"/>
  <c r="AX53" i="1"/>
  <c r="BI94" i="3"/>
  <c r="BH94" i="3"/>
  <c r="BG94" i="3"/>
  <c r="BF94" i="3"/>
  <c r="BE94" i="3"/>
  <c r="T94" i="3"/>
  <c r="T93" i="3" s="1"/>
  <c r="R94" i="3"/>
  <c r="R93" i="3" s="1"/>
  <c r="P94" i="3"/>
  <c r="P93" i="3" s="1"/>
  <c r="BK94" i="3"/>
  <c r="BK93" i="3" s="1"/>
  <c r="J93" i="3" s="1"/>
  <c r="J59" i="3" s="1"/>
  <c r="J94" i="3"/>
  <c r="BI90" i="3"/>
  <c r="BH90" i="3"/>
  <c r="BG90" i="3"/>
  <c r="BF90" i="3"/>
  <c r="T90" i="3"/>
  <c r="R90" i="3"/>
  <c r="P90" i="3"/>
  <c r="BK90" i="3"/>
  <c r="J90" i="3"/>
  <c r="BE90" i="3" s="1"/>
  <c r="BI88" i="3"/>
  <c r="BH88" i="3"/>
  <c r="BG88" i="3"/>
  <c r="BF88" i="3"/>
  <c r="T88" i="3"/>
  <c r="R88" i="3"/>
  <c r="P88" i="3"/>
  <c r="BK88" i="3"/>
  <c r="J88" i="3"/>
  <c r="BE88" i="3" s="1"/>
  <c r="BI86" i="3"/>
  <c r="BH86" i="3"/>
  <c r="BG86" i="3"/>
  <c r="BF86" i="3"/>
  <c r="T86" i="3"/>
  <c r="R86" i="3"/>
  <c r="P86" i="3"/>
  <c r="BK86" i="3"/>
  <c r="J86" i="3"/>
  <c r="BE86" i="3" s="1"/>
  <c r="BI84" i="3"/>
  <c r="BH84" i="3"/>
  <c r="BG84" i="3"/>
  <c r="BF84" i="3"/>
  <c r="BE84" i="3"/>
  <c r="T84" i="3"/>
  <c r="R84" i="3"/>
  <c r="P84" i="3"/>
  <c r="BK84" i="3"/>
  <c r="J84" i="3"/>
  <c r="BI83" i="3"/>
  <c r="BH83" i="3"/>
  <c r="BG83" i="3"/>
  <c r="BF83" i="3"/>
  <c r="T83" i="3"/>
  <c r="R83" i="3"/>
  <c r="P83" i="3"/>
  <c r="BK83" i="3"/>
  <c r="J83" i="3"/>
  <c r="BE83" i="3" s="1"/>
  <c r="BI82" i="3"/>
  <c r="BH82" i="3"/>
  <c r="F33" i="3" s="1"/>
  <c r="BC53" i="1" s="1"/>
  <c r="BG82" i="3"/>
  <c r="BF82" i="3"/>
  <c r="T82" i="3"/>
  <c r="R82" i="3"/>
  <c r="P82" i="3"/>
  <c r="BK82" i="3"/>
  <c r="J82" i="3"/>
  <c r="BE82" i="3" s="1"/>
  <c r="J75" i="3"/>
  <c r="J73" i="3"/>
  <c r="F73" i="3"/>
  <c r="E71" i="3"/>
  <c r="J51" i="3"/>
  <c r="F49" i="3"/>
  <c r="E47" i="3"/>
  <c r="J18" i="3"/>
  <c r="E18" i="3"/>
  <c r="F76" i="3" s="1"/>
  <c r="J17" i="3"/>
  <c r="J15" i="3"/>
  <c r="E15" i="3"/>
  <c r="F75" i="3" s="1"/>
  <c r="J14" i="3"/>
  <c r="J12" i="3"/>
  <c r="J49" i="3" s="1"/>
  <c r="E7" i="3"/>
  <c r="E69" i="3" s="1"/>
  <c r="AY52" i="1"/>
  <c r="AX52" i="1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BE188" i="2"/>
  <c r="T188" i="2"/>
  <c r="R188" i="2"/>
  <c r="P188" i="2"/>
  <c r="BK188" i="2"/>
  <c r="J188" i="2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P178" i="2" s="1"/>
  <c r="P177" i="2" s="1"/>
  <c r="BK180" i="2"/>
  <c r="J180" i="2"/>
  <c r="BE180" i="2" s="1"/>
  <c r="BI179" i="2"/>
  <c r="BH179" i="2"/>
  <c r="BG179" i="2"/>
  <c r="BF179" i="2"/>
  <c r="T179" i="2"/>
  <c r="T178" i="2" s="1"/>
  <c r="T177" i="2" s="1"/>
  <c r="R179" i="2"/>
  <c r="P179" i="2"/>
  <c r="BK179" i="2"/>
  <c r="J179" i="2"/>
  <c r="BE179" i="2" s="1"/>
  <c r="BI176" i="2"/>
  <c r="BH176" i="2"/>
  <c r="BG176" i="2"/>
  <c r="BF176" i="2"/>
  <c r="T176" i="2"/>
  <c r="T175" i="2" s="1"/>
  <c r="R176" i="2"/>
  <c r="R175" i="2" s="1"/>
  <c r="P176" i="2"/>
  <c r="P175" i="2" s="1"/>
  <c r="BK176" i="2"/>
  <c r="BK175" i="2" s="1"/>
  <c r="J175" i="2" s="1"/>
  <c r="J65" i="2" s="1"/>
  <c r="J176" i="2"/>
  <c r="BE176" i="2" s="1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BE171" i="2"/>
  <c r="T171" i="2"/>
  <c r="R171" i="2"/>
  <c r="P171" i="2"/>
  <c r="BK171" i="2"/>
  <c r="J171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BK166" i="2" s="1"/>
  <c r="J166" i="2" s="1"/>
  <c r="J64" i="2" s="1"/>
  <c r="J167" i="2"/>
  <c r="BE167" i="2" s="1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P161" i="2"/>
  <c r="BK161" i="2"/>
  <c r="J161" i="2"/>
  <c r="BI160" i="2"/>
  <c r="BH160" i="2"/>
  <c r="BG160" i="2"/>
  <c r="BF160" i="2"/>
  <c r="BE160" i="2"/>
  <c r="T160" i="2"/>
  <c r="R160" i="2"/>
  <c r="P160" i="2"/>
  <c r="BK160" i="2"/>
  <c r="J160" i="2"/>
  <c r="BI159" i="2"/>
  <c r="BH159" i="2"/>
  <c r="BG159" i="2"/>
  <c r="BF159" i="2"/>
  <c r="BE159" i="2"/>
  <c r="T159" i="2"/>
  <c r="R159" i="2"/>
  <c r="P159" i="2"/>
  <c r="BK159" i="2"/>
  <c r="J159" i="2"/>
  <c r="BI158" i="2"/>
  <c r="BH158" i="2"/>
  <c r="BG158" i="2"/>
  <c r="BF158" i="2"/>
  <c r="BE158" i="2"/>
  <c r="T158" i="2"/>
  <c r="R158" i="2"/>
  <c r="P158" i="2"/>
  <c r="BK158" i="2"/>
  <c r="J158" i="2"/>
  <c r="BI156" i="2"/>
  <c r="BH156" i="2"/>
  <c r="BG156" i="2"/>
  <c r="BF156" i="2"/>
  <c r="BE156" i="2"/>
  <c r="T156" i="2"/>
  <c r="R156" i="2"/>
  <c r="P156" i="2"/>
  <c r="BK156" i="2"/>
  <c r="J156" i="2"/>
  <c r="BI154" i="2"/>
  <c r="BH154" i="2"/>
  <c r="BG154" i="2"/>
  <c r="BF154" i="2"/>
  <c r="BE154" i="2"/>
  <c r="T154" i="2"/>
  <c r="R154" i="2"/>
  <c r="P154" i="2"/>
  <c r="BK154" i="2"/>
  <c r="J154" i="2"/>
  <c r="BI152" i="2"/>
  <c r="BH152" i="2"/>
  <c r="BG152" i="2"/>
  <c r="BF152" i="2"/>
  <c r="BE152" i="2"/>
  <c r="T152" i="2"/>
  <c r="R152" i="2"/>
  <c r="P152" i="2"/>
  <c r="BK152" i="2"/>
  <c r="J152" i="2"/>
  <c r="BI150" i="2"/>
  <c r="BH150" i="2"/>
  <c r="BG150" i="2"/>
  <c r="BF150" i="2"/>
  <c r="BE150" i="2"/>
  <c r="T150" i="2"/>
  <c r="R150" i="2"/>
  <c r="P150" i="2"/>
  <c r="BK150" i="2"/>
  <c r="J150" i="2"/>
  <c r="BI148" i="2"/>
  <c r="BH148" i="2"/>
  <c r="BG148" i="2"/>
  <c r="BF148" i="2"/>
  <c r="BE148" i="2"/>
  <c r="T148" i="2"/>
  <c r="R148" i="2"/>
  <c r="P148" i="2"/>
  <c r="BK148" i="2"/>
  <c r="J148" i="2"/>
  <c r="BI147" i="2"/>
  <c r="BH147" i="2"/>
  <c r="BG147" i="2"/>
  <c r="BF147" i="2"/>
  <c r="BE147" i="2"/>
  <c r="T147" i="2"/>
  <c r="R147" i="2"/>
  <c r="P147" i="2"/>
  <c r="BK147" i="2"/>
  <c r="J147" i="2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BE144" i="2"/>
  <c r="T144" i="2"/>
  <c r="R144" i="2"/>
  <c r="P144" i="2"/>
  <c r="BK144" i="2"/>
  <c r="J144" i="2"/>
  <c r="BI142" i="2"/>
  <c r="BH142" i="2"/>
  <c r="BG142" i="2"/>
  <c r="BF142" i="2"/>
  <c r="BE142" i="2"/>
  <c r="T142" i="2"/>
  <c r="R142" i="2"/>
  <c r="P142" i="2"/>
  <c r="BK142" i="2"/>
  <c r="J142" i="2"/>
  <c r="BI140" i="2"/>
  <c r="BH140" i="2"/>
  <c r="BG140" i="2"/>
  <c r="BF140" i="2"/>
  <c r="BE140" i="2"/>
  <c r="T140" i="2"/>
  <c r="R140" i="2"/>
  <c r="P140" i="2"/>
  <c r="BK140" i="2"/>
  <c r="J140" i="2"/>
  <c r="BI138" i="2"/>
  <c r="BH138" i="2"/>
  <c r="BG138" i="2"/>
  <c r="BF138" i="2"/>
  <c r="BE138" i="2"/>
  <c r="T138" i="2"/>
  <c r="R138" i="2"/>
  <c r="P138" i="2"/>
  <c r="BK138" i="2"/>
  <c r="J138" i="2"/>
  <c r="BI136" i="2"/>
  <c r="BH136" i="2"/>
  <c r="BG136" i="2"/>
  <c r="BF136" i="2"/>
  <c r="BE136" i="2"/>
  <c r="T136" i="2"/>
  <c r="T134" i="2" s="1"/>
  <c r="R136" i="2"/>
  <c r="P136" i="2"/>
  <c r="BK136" i="2"/>
  <c r="J136" i="2"/>
  <c r="BI135" i="2"/>
  <c r="BH135" i="2"/>
  <c r="BG135" i="2"/>
  <c r="BF135" i="2"/>
  <c r="BE135" i="2"/>
  <c r="T135" i="2"/>
  <c r="R135" i="2"/>
  <c r="R134" i="2" s="1"/>
  <c r="P135" i="2"/>
  <c r="P134" i="2" s="1"/>
  <c r="BK135" i="2"/>
  <c r="J135" i="2"/>
  <c r="BI133" i="2"/>
  <c r="BH133" i="2"/>
  <c r="BG133" i="2"/>
  <c r="BF133" i="2"/>
  <c r="BE133" i="2"/>
  <c r="T133" i="2"/>
  <c r="R133" i="2"/>
  <c r="P133" i="2"/>
  <c r="BK133" i="2"/>
  <c r="BK131" i="2" s="1"/>
  <c r="J131" i="2" s="1"/>
  <c r="J62" i="2" s="1"/>
  <c r="J133" i="2"/>
  <c r="BI132" i="2"/>
  <c r="BH132" i="2"/>
  <c r="BG132" i="2"/>
  <c r="BF132" i="2"/>
  <c r="T132" i="2"/>
  <c r="T131" i="2" s="1"/>
  <c r="R132" i="2"/>
  <c r="P132" i="2"/>
  <c r="P131" i="2" s="1"/>
  <c r="BK132" i="2"/>
  <c r="J132" i="2"/>
  <c r="BE132" i="2" s="1"/>
  <c r="BI129" i="2"/>
  <c r="BH129" i="2"/>
  <c r="BG129" i="2"/>
  <c r="BF129" i="2"/>
  <c r="T129" i="2"/>
  <c r="T128" i="2" s="1"/>
  <c r="R129" i="2"/>
  <c r="R128" i="2" s="1"/>
  <c r="P129" i="2"/>
  <c r="P128" i="2" s="1"/>
  <c r="BK129" i="2"/>
  <c r="BK128" i="2" s="1"/>
  <c r="J128" i="2" s="1"/>
  <c r="J61" i="2" s="1"/>
  <c r="J129" i="2"/>
  <c r="BE129" i="2" s="1"/>
  <c r="BI126" i="2"/>
  <c r="BH126" i="2"/>
  <c r="BG126" i="2"/>
  <c r="BF126" i="2"/>
  <c r="T126" i="2"/>
  <c r="T125" i="2" s="1"/>
  <c r="R126" i="2"/>
  <c r="R125" i="2" s="1"/>
  <c r="P126" i="2"/>
  <c r="P125" i="2" s="1"/>
  <c r="BK126" i="2"/>
  <c r="BK125" i="2" s="1"/>
  <c r="J125" i="2" s="1"/>
  <c r="J60" i="2" s="1"/>
  <c r="J126" i="2"/>
  <c r="BE126" i="2" s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15" i="2"/>
  <c r="BH115" i="2"/>
  <c r="BG115" i="2"/>
  <c r="BF115" i="2"/>
  <c r="T115" i="2"/>
  <c r="T114" i="2" s="1"/>
  <c r="R115" i="2"/>
  <c r="R114" i="2" s="1"/>
  <c r="P115" i="2"/>
  <c r="BK115" i="2"/>
  <c r="J115" i="2"/>
  <c r="BE115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BE111" i="2"/>
  <c r="T111" i="2"/>
  <c r="R111" i="2"/>
  <c r="P111" i="2"/>
  <c r="BK111" i="2"/>
  <c r="J111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BE105" i="2"/>
  <c r="T105" i="2"/>
  <c r="R105" i="2"/>
  <c r="P105" i="2"/>
  <c r="BK105" i="2"/>
  <c r="J105" i="2"/>
  <c r="BI99" i="2"/>
  <c r="BH99" i="2"/>
  <c r="BG99" i="2"/>
  <c r="BF99" i="2"/>
  <c r="T99" i="2"/>
  <c r="R99" i="2"/>
  <c r="P99" i="2"/>
  <c r="BK99" i="2"/>
  <c r="J99" i="2"/>
  <c r="BE99" i="2" s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BE94" i="2"/>
  <c r="T94" i="2"/>
  <c r="R94" i="2"/>
  <c r="P94" i="2"/>
  <c r="BK94" i="2"/>
  <c r="J94" i="2"/>
  <c r="BI92" i="2"/>
  <c r="BH92" i="2"/>
  <c r="BG92" i="2"/>
  <c r="BF92" i="2"/>
  <c r="T92" i="2"/>
  <c r="R92" i="2"/>
  <c r="P92" i="2"/>
  <c r="BK92" i="2"/>
  <c r="J92" i="2"/>
  <c r="BE92" i="2" s="1"/>
  <c r="BI90" i="2"/>
  <c r="BH90" i="2"/>
  <c r="BG90" i="2"/>
  <c r="BF90" i="2"/>
  <c r="F31" i="2" s="1"/>
  <c r="BA52" i="1" s="1"/>
  <c r="T90" i="2"/>
  <c r="R90" i="2"/>
  <c r="P90" i="2"/>
  <c r="P89" i="2" s="1"/>
  <c r="BK90" i="2"/>
  <c r="J90" i="2"/>
  <c r="BE90" i="2" s="1"/>
  <c r="J83" i="2"/>
  <c r="J81" i="2"/>
  <c r="F81" i="2"/>
  <c r="E79" i="2"/>
  <c r="J51" i="2"/>
  <c r="F49" i="2"/>
  <c r="E47" i="2"/>
  <c r="J18" i="2"/>
  <c r="E18" i="2"/>
  <c r="F84" i="2" s="1"/>
  <c r="J17" i="2"/>
  <c r="J15" i="2"/>
  <c r="E15" i="2"/>
  <c r="F83" i="2" s="1"/>
  <c r="J14" i="2"/>
  <c r="J12" i="2"/>
  <c r="J49" i="2" s="1"/>
  <c r="E7" i="2"/>
  <c r="E77" i="2" s="1"/>
  <c r="AS51" i="1"/>
  <c r="L47" i="1"/>
  <c r="AM46" i="1"/>
  <c r="L46" i="1"/>
  <c r="AM44" i="1"/>
  <c r="L44" i="1"/>
  <c r="L42" i="1"/>
  <c r="L41" i="1"/>
  <c r="R80" i="4" l="1"/>
  <c r="R79" i="4" s="1"/>
  <c r="J49" i="5"/>
  <c r="E45" i="2"/>
  <c r="F52" i="2"/>
  <c r="R89" i="2"/>
  <c r="F32" i="2"/>
  <c r="BB52" i="1" s="1"/>
  <c r="BK114" i="2"/>
  <c r="J114" i="2" s="1"/>
  <c r="J59" i="2" s="1"/>
  <c r="R131" i="2"/>
  <c r="R88" i="2" s="1"/>
  <c r="R87" i="2" s="1"/>
  <c r="P166" i="2"/>
  <c r="BK178" i="2"/>
  <c r="BK81" i="3"/>
  <c r="F34" i="3"/>
  <c r="BD53" i="1" s="1"/>
  <c r="R81" i="3"/>
  <c r="R80" i="3" s="1"/>
  <c r="R79" i="3" s="1"/>
  <c r="J73" i="4"/>
  <c r="P81" i="4"/>
  <c r="P80" i="4" s="1"/>
  <c r="P79" i="4" s="1"/>
  <c r="AU54" i="1" s="1"/>
  <c r="F31" i="4"/>
  <c r="BA54" i="1" s="1"/>
  <c r="E70" i="5"/>
  <c r="T82" i="5"/>
  <c r="F33" i="5"/>
  <c r="BC55" i="1" s="1"/>
  <c r="F31" i="6"/>
  <c r="BA56" i="1" s="1"/>
  <c r="P86" i="6"/>
  <c r="BK86" i="6"/>
  <c r="J86" i="6" s="1"/>
  <c r="J60" i="6" s="1"/>
  <c r="E45" i="3"/>
  <c r="T89" i="2"/>
  <c r="F33" i="2"/>
  <c r="BC52" i="1" s="1"/>
  <c r="P114" i="2"/>
  <c r="P88" i="2" s="1"/>
  <c r="P87" i="2" s="1"/>
  <c r="AU52" i="1" s="1"/>
  <c r="BK134" i="2"/>
  <c r="J134" i="2" s="1"/>
  <c r="J63" i="2" s="1"/>
  <c r="R166" i="2"/>
  <c r="P81" i="3"/>
  <c r="P80" i="3" s="1"/>
  <c r="P79" i="3" s="1"/>
  <c r="AU53" i="1" s="1"/>
  <c r="F31" i="3"/>
  <c r="BA53" i="1" s="1"/>
  <c r="BA51" i="1" s="1"/>
  <c r="T81" i="3"/>
  <c r="T80" i="3" s="1"/>
  <c r="T79" i="3" s="1"/>
  <c r="F32" i="4"/>
  <c r="BB54" i="1" s="1"/>
  <c r="BK82" i="5"/>
  <c r="BK81" i="5" s="1"/>
  <c r="F34" i="5"/>
  <c r="BD55" i="1" s="1"/>
  <c r="F77" i="6"/>
  <c r="R81" i="5"/>
  <c r="R80" i="5" s="1"/>
  <c r="BK89" i="2"/>
  <c r="F34" i="2"/>
  <c r="BD52" i="1" s="1"/>
  <c r="BD51" i="1" s="1"/>
  <c r="W30" i="1" s="1"/>
  <c r="T166" i="2"/>
  <c r="R178" i="2"/>
  <c r="R177" i="2" s="1"/>
  <c r="F32" i="3"/>
  <c r="BB53" i="1" s="1"/>
  <c r="E45" i="4"/>
  <c r="T81" i="4"/>
  <c r="T80" i="4" s="1"/>
  <c r="T79" i="4" s="1"/>
  <c r="F33" i="4"/>
  <c r="BC54" i="1" s="1"/>
  <c r="P82" i="5"/>
  <c r="P81" i="5" s="1"/>
  <c r="P80" i="5" s="1"/>
  <c r="AU55" i="1" s="1"/>
  <c r="F31" i="5"/>
  <c r="BA55" i="1" s="1"/>
  <c r="F51" i="6"/>
  <c r="F33" i="6"/>
  <c r="BC56" i="1" s="1"/>
  <c r="T86" i="6"/>
  <c r="T81" i="6" s="1"/>
  <c r="T80" i="6" s="1"/>
  <c r="BK80" i="4"/>
  <c r="J81" i="4"/>
  <c r="J58" i="4" s="1"/>
  <c r="BK81" i="6"/>
  <c r="J82" i="6"/>
  <c r="J58" i="6" s="1"/>
  <c r="F30" i="4"/>
  <c r="AZ54" i="1" s="1"/>
  <c r="J30" i="6"/>
  <c r="AV56" i="1" s="1"/>
  <c r="J82" i="5"/>
  <c r="J58" i="5" s="1"/>
  <c r="BC51" i="1"/>
  <c r="F30" i="5"/>
  <c r="AZ55" i="1" s="1"/>
  <c r="R81" i="6"/>
  <c r="R80" i="6" s="1"/>
  <c r="J89" i="2"/>
  <c r="J58" i="2" s="1"/>
  <c r="J178" i="2"/>
  <c r="J67" i="2" s="1"/>
  <c r="BK177" i="2"/>
  <c r="J177" i="2" s="1"/>
  <c r="J66" i="2" s="1"/>
  <c r="BK80" i="3"/>
  <c r="J81" i="3"/>
  <c r="J58" i="3" s="1"/>
  <c r="F30" i="2"/>
  <c r="AZ52" i="1" s="1"/>
  <c r="T88" i="2"/>
  <c r="T87" i="2" s="1"/>
  <c r="BB51" i="1"/>
  <c r="F30" i="3"/>
  <c r="AZ53" i="1" s="1"/>
  <c r="T81" i="5"/>
  <c r="T80" i="5" s="1"/>
  <c r="P81" i="6"/>
  <c r="P80" i="6" s="1"/>
  <c r="AU56" i="1" s="1"/>
  <c r="J31" i="2"/>
  <c r="AW52" i="1" s="1"/>
  <c r="F52" i="3"/>
  <c r="J31" i="3"/>
  <c r="AW53" i="1" s="1"/>
  <c r="F52" i="4"/>
  <c r="J31" i="4"/>
  <c r="AW54" i="1" s="1"/>
  <c r="F76" i="5"/>
  <c r="J31" i="5"/>
  <c r="AW55" i="1" s="1"/>
  <c r="J74" i="6"/>
  <c r="F30" i="6"/>
  <c r="AZ56" i="1" s="1"/>
  <c r="F52" i="5"/>
  <c r="J51" i="6"/>
  <c r="J31" i="6"/>
  <c r="AW56" i="1" s="1"/>
  <c r="F51" i="2"/>
  <c r="J30" i="2"/>
  <c r="AV52" i="1" s="1"/>
  <c r="F51" i="3"/>
  <c r="J30" i="3"/>
  <c r="AV53" i="1" s="1"/>
  <c r="AT53" i="1" s="1"/>
  <c r="F51" i="4"/>
  <c r="J30" i="4"/>
  <c r="AV54" i="1" s="1"/>
  <c r="J51" i="5"/>
  <c r="J30" i="5"/>
  <c r="AV55" i="1" s="1"/>
  <c r="AT55" i="1" s="1"/>
  <c r="E45" i="6"/>
  <c r="W27" i="1" l="1"/>
  <c r="AW51" i="1"/>
  <c r="AK27" i="1" s="1"/>
  <c r="AU51" i="1"/>
  <c r="BK88" i="2"/>
  <c r="BK87" i="2" s="1"/>
  <c r="J87" i="2" s="1"/>
  <c r="BK80" i="5"/>
  <c r="J80" i="5" s="1"/>
  <c r="J81" i="5"/>
  <c r="J57" i="5" s="1"/>
  <c r="BK79" i="4"/>
  <c r="J79" i="4" s="1"/>
  <c r="J80" i="4"/>
  <c r="J57" i="4" s="1"/>
  <c r="AT54" i="1"/>
  <c r="AT52" i="1"/>
  <c r="AZ51" i="1"/>
  <c r="BK79" i="3"/>
  <c r="J79" i="3" s="1"/>
  <c r="J80" i="3"/>
  <c r="J57" i="3" s="1"/>
  <c r="AT56" i="1"/>
  <c r="W29" i="1"/>
  <c r="AY51" i="1"/>
  <c r="J81" i="6"/>
  <c r="J57" i="6" s="1"/>
  <c r="BK80" i="6"/>
  <c r="J80" i="6" s="1"/>
  <c r="W28" i="1"/>
  <c r="AX51" i="1"/>
  <c r="J88" i="2" l="1"/>
  <c r="J57" i="2" s="1"/>
  <c r="J56" i="2"/>
  <c r="J27" i="2"/>
  <c r="J56" i="5"/>
  <c r="J27" i="5"/>
  <c r="AV51" i="1"/>
  <c r="W26" i="1"/>
  <c r="J56" i="4"/>
  <c r="J27" i="4"/>
  <c r="J27" i="6"/>
  <c r="J56" i="6"/>
  <c r="J56" i="3"/>
  <c r="J27" i="3"/>
  <c r="AG56" i="1" l="1"/>
  <c r="AN56" i="1" s="1"/>
  <c r="J36" i="6"/>
  <c r="AT51" i="1"/>
  <c r="AK26" i="1"/>
  <c r="J36" i="2"/>
  <c r="AG52" i="1"/>
  <c r="J36" i="3"/>
  <c r="AG53" i="1"/>
  <c r="AN53" i="1" s="1"/>
  <c r="J36" i="4"/>
  <c r="AG54" i="1"/>
  <c r="AN54" i="1" s="1"/>
  <c r="AG55" i="1"/>
  <c r="AN55" i="1" s="1"/>
  <c r="J36" i="5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<sst xmlns="http://schemas.openxmlformats.org/spreadsheetml/2006/main" count="3506" uniqueCount="786">
  <si>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</si>
  <si>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</si>
  <si>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</si>
  <si>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</si>
  <si>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</si>
  <si>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</si>
  <si>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</si>
  <si>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{84f322d0-5703-4ebe-acb0-6304c64bcb38}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</si>
  <si>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</si>
  <si>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</si>
  <si>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</si>
  <si>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</si>
  <si>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</si>
  <si>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</si>
  <si>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</si>
  <si>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</si>
  <si>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</si>
  <si>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</si>
  <si>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</si>
  <si>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</si>
  <si>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PŘEDPROSTORU ZŠ OVČÁRECKÁ_VARIANTA B</t>
  </si>
  <si>
    <t>KSO:</t>
  </si>
  <si>
    <t>CC-CZ:</t>
  </si>
  <si>
    <t>Místo:</t>
  </si>
  <si>
    <t>Kolín</t>
  </si>
  <si>
    <t>Datum:</t>
  </si>
  <si>
    <t>20. 9. 2017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</si>
  <si>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</si>
  <si>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</si>
  <si>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</si>
  <si>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</si>
  <si>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</si>
  <si>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</si>
  <si>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</si>
  <si>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</si>
  <si>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</si>
  <si>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</si>
  <si>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</si>
  <si>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</si>
  <si>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</si>
  <si>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</si>
  <si>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</si>
  <si>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</si>
  <si>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</si>
  <si>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</si>
  <si>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</si>
  <si>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</si>
  <si>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</si>
  <si>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</si>
  <si>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</si>
  <si>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</si>
  <si>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</si>
  <si>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</si>
  <si>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</si>
  <si>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</si>
  <si>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</si>
  <si>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</si>
  <si>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</si>
  <si>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</si>
  <si>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</si>
  <si>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</si>
  <si>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</si>
  <si>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</si>
  <si>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</si>
  <si>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</si>
  <si>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</si>
  <si>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</si>
  <si>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</si>
  <si>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</si>
  <si>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</si>
  <si>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</si>
  <si>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</si>
  <si>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</si>
  <si>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</si>
  <si>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</si>
  <si>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</si>
  <si>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23_17_01</t>
  </si>
  <si>
    <t>STAVEBNÍ ÚPRAVY</t>
  </si>
  <si>
    <t>STA</t>
  </si>
  <si>
    <t>1</t>
  </si>
  <si>
    <t>{3abf11dd-36b2-434e-91a8-a6cd86859ca6}</t>
  </si>
  <si>
    <t>2</t>
  </si>
  <si>
    <t>23_17_02</t>
  </si>
  <si>
    <t>BETONOVÁ DLAŽBA</t>
  </si>
  <si>
    <t>{aa40d423-7b67-4dfe-88f1-3ccef65e9e52}</t>
  </si>
  <si>
    <t>23_17_03</t>
  </si>
  <si>
    <t>BETONOVÝ CHODNÍK PODÉL SILNICE</t>
  </si>
  <si>
    <t>{3306ab1a-ccde-49ac-bb76-068d5a632b30}</t>
  </si>
  <si>
    <t>23_17_04</t>
  </si>
  <si>
    <t>ZAHRADNÍ ÚPRAVY</t>
  </si>
  <si>
    <t>{b50f41fd-1f6d-4545-ba6a-cd947ba029f4}</t>
  </si>
  <si>
    <t>23_17_05</t>
  </si>
  <si>
    <t>VRN</t>
  </si>
  <si>
    <t>{1a411bfa-6380-4dc2-88ee-90686a3e04b9}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</si>
  <si>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</si>
  <si>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</si>
  <si>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</si>
  <si>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</si>
  <si>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</si>
  <si>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</si>
  <si>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</si>
  <si>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23_17_01 - STAVEBNÍ ÚPRAVY</t>
  </si>
  <si>
    <t>29062942</t>
  </si>
  <si>
    <t>DONDESIGN s.r.o.</t>
  </si>
  <si>
    <t>CZ29062942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</si>
  <si>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</si>
  <si>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</si>
  <si>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</si>
  <si>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</si>
  <si>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</si>
  <si>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</si>
  <si>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</si>
  <si>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</si>
  <si>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</si>
  <si>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</si>
  <si>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</si>
  <si>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</si>
  <si>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</si>
  <si>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</si>
  <si>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</si>
  <si>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</si>
  <si>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</si>
  <si>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</si>
  <si>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</si>
  <si>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</si>
  <si>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</si>
  <si>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</si>
  <si>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</si>
  <si>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</si>
  <si>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</si>
  <si>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</si>
  <si>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</si>
  <si>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</si>
  <si>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</si>
  <si>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</si>
  <si>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</si>
  <si>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</si>
  <si>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</si>
  <si>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</si>
  <si>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</si>
  <si>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</si>
  <si>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 (VAROVNÝ PÁS)</t>
  </si>
  <si>
    <t>m2</t>
  </si>
  <si>
    <t>CS ÚRS 2017 01</t>
  </si>
  <si>
    <t>4</t>
  </si>
  <si>
    <t>1808369132</t>
  </si>
  <si>
    <t>VV</t>
  </si>
  <si>
    <t>3,8</t>
  </si>
  <si>
    <t>113107212</t>
  </si>
  <si>
    <t>Odstranění podkladů nebo krytů s přemístěním hmot na skládku na vzdálenost do 20 m nebo s naložením na dopravní prostředek v ploše jednotlivě přes 200 m2 z kameniva těženého, o tl. vrstvy přes 100 do 200 mm ( CHODNÍKY ASFALTOVÝ - BETON DLAŽBA, GABION)</t>
  </si>
  <si>
    <t>-2111049283</t>
  </si>
  <si>
    <t>114,7+26+169,8</t>
  </si>
  <si>
    <t>3</t>
  </si>
  <si>
    <t>113201111</t>
  </si>
  <si>
    <t>Vytrhání obrub s vybouráním lože, s přemístěním hmot na skládku na vzdálenost do 3 m nebo s naložením na dopravní prostředek chodníkových ležatých</t>
  </si>
  <si>
    <t>m</t>
  </si>
  <si>
    <t>257811663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</si>
  <si>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</si>
  <si>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</si>
  <si>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</si>
  <si>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-361049428</t>
  </si>
  <si>
    <t>"PŮDOPOKRYVKY POD TISY"50*0,05+"ZATRAVŇOVACÍ DLAŽBA"(52+35,5)*0,15+"ZÁHONY"(6,7+10,5)*0,15</t>
  </si>
  <si>
    <t>5</t>
  </si>
  <si>
    <t>122201101</t>
  </si>
  <si>
    <t xml:space="preserve">Odkopávky a prokopávky nezapažené s přehozením výkopku na vzdálenost do 3 m nebo s naložením na dopravní prostředek v hornině tř. 3 do 100 m3 </t>
  </si>
  <si>
    <t>455501833</t>
  </si>
  <si>
    <t>"ZATRAVŇOVACÍ DLAŽBA"(52+35,5)*0,15+"ZÁHONY"(10,5+6,75)*0,25</t>
  </si>
  <si>
    <t>6</t>
  </si>
  <si>
    <t>132201101</t>
  </si>
  <si>
    <t>Hloubení zapažených i nezapažených rýh šířky do 600 mm s urovnáním dna do předepsaného profilu a spádu v hornině tř. 3 do 100 m3</t>
  </si>
  <si>
    <t>-135667228</t>
  </si>
  <si>
    <t>obrubníky</t>
  </si>
  <si>
    <t>(8,6+5,6+5,4+4,9+9,6+3,4+9,6+55,4)*0,2*0,25</t>
  </si>
  <si>
    <t>obrubník - schod</t>
  </si>
  <si>
    <t>(29,5+34)*0,2*0,3</t>
  </si>
  <si>
    <t>Součet</t>
  </si>
  <si>
    <t>8</t>
  </si>
  <si>
    <t>133201101B</t>
  </si>
  <si>
    <t>Hloubení zapažených i nezapažených šachet s případným nutným přemístěním výkopku ve výkopišti v hornině tř. 3 do 100 m3 (VLAJKOVÉ STOŽÁRY, GABION, KOŠ)</t>
  </si>
  <si>
    <t>381136891</t>
  </si>
  <si>
    <t>"VLAJ. STOŽÁRY" 0,6*0,6*1,5*2+"OPLOCENÍ - GABION"30*0,4*0,4*0,7+"KOŠE"0,406*0,35*0,3*3+0,83*0,35*0,3</t>
  </si>
  <si>
    <t>9</t>
  </si>
  <si>
    <t>167101101</t>
  </si>
  <si>
    <t>Nakládání, skládání a překládání neulehlého výkopku nebo sypaniny nakládání, množství do 100 m3, z hornin tř. 1 až 4</t>
  </si>
  <si>
    <t>-1418668830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</si>
  <si>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</si>
  <si>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</si>
  <si>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</si>
  <si>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-2022852668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</si>
  <si>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</si>
  <si>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</si>
  <si>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</si>
  <si>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1084837586</t>
  </si>
  <si>
    <t>31,028*8 'Přepočtené koeficientem množství</t>
  </si>
  <si>
    <t>12</t>
  </si>
  <si>
    <t>171201201</t>
  </si>
  <si>
    <t>Uložení sypaniny na skládky</t>
  </si>
  <si>
    <t>395460007</t>
  </si>
  <si>
    <t>13</t>
  </si>
  <si>
    <t>171201211</t>
  </si>
  <si>
    <t>Uložení sypaniny poplatek za uložení sypaniny na skládce (skládkovné)</t>
  </si>
  <si>
    <t>t</t>
  </si>
  <si>
    <t>-642356110</t>
  </si>
  <si>
    <t>31,028*1,8</t>
  </si>
  <si>
    <t>Zakládání</t>
  </si>
  <si>
    <t>14</t>
  </si>
  <si>
    <t>275313711</t>
  </si>
  <si>
    <t>Základy z betonu prostého patky a bloky z betonu kamenem neprokládaného tř. C 20/25 (MOBILIÁŘ)</t>
  </si>
  <si>
    <t>-305441007</t>
  </si>
  <si>
    <t>0,406*0,35*0,3*3+0,83*0,35*0,3 "ODPADKOVÉ KOŠE"</t>
  </si>
  <si>
    <t>0,6*0,6*1,5*2 "VLAJKOVÉ STOŽÁRY"</t>
  </si>
  <si>
    <t>0,4*0,4*0,92*30 "GABIONU"</t>
  </si>
  <si>
    <t>0,2*0,3*0,3*4*6 "LAVIČKY"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</si>
  <si>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</si>
  <si>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</si>
  <si>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1526011742</t>
  </si>
  <si>
    <t>0,6*1,5*4*2+0,4*0,92*4*30+0,2*0,3*4*4*6+0,35*0,3*4*3+0,83*0,3*2+0,35*0,3*2</t>
  </si>
  <si>
    <t>16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</si>
  <si>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</si>
  <si>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</si>
  <si>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-1485989592</t>
  </si>
  <si>
    <t>Svislé a kompletní konstrukce</t>
  </si>
  <si>
    <t>17</t>
  </si>
  <si>
    <t>326214111</t>
  </si>
  <si>
    <t>Zdivo z lomového kamene na sucho do drátěných košů (gabionů) s urovnáním viditelných hran (GABIONOVÁ STĚNA - VARIANTA B)</t>
  </si>
  <si>
    <t>-1233486709</t>
  </si>
  <si>
    <t>44*0,7*0,3</t>
  </si>
  <si>
    <t>Komunikace pozemní</t>
  </si>
  <si>
    <t>20</t>
  </si>
  <si>
    <t>564831111</t>
  </si>
  <si>
    <t>Podklad ze štěrkodrti ŠD s rozprostřením a zhutněním, po zhutnění tl. 100 mm (PODKLAD POD GABIONOVOU STĚNU)</t>
  </si>
  <si>
    <t>583242952</t>
  </si>
  <si>
    <t>44*0,3</t>
  </si>
  <si>
    <t>Trubní vedení</t>
  </si>
  <si>
    <t>877355211</t>
  </si>
  <si>
    <t>Montáž tvarovek na kanalizačním potrubí z trub z plastu z tvrdého PVC nebo z polypropylenu v otevřeném výkopu jednoosých DN 200</t>
  </si>
  <si>
    <t>kus</t>
  </si>
  <si>
    <t>749221353</t>
  </si>
  <si>
    <t>22</t>
  </si>
  <si>
    <t>M</t>
  </si>
  <si>
    <t>286113170</t>
  </si>
  <si>
    <t>trubka kanalizační plastová KG - DN 200x1000 mm SN4</t>
  </si>
  <si>
    <t>-46782890</t>
  </si>
  <si>
    <t>Ostatní konstrukce a práce, bourání</t>
  </si>
  <si>
    <t>18</t>
  </si>
  <si>
    <t>953946111</t>
  </si>
  <si>
    <t>Montáž atypických ocelových konstrukcí profilů hmotnosti do 13 kg/m, hmotnosti konstrukce do 1 t (ZTUŽUJÍCÍ PRVKY GABIONU)</t>
  </si>
  <si>
    <t>693402794</t>
  </si>
  <si>
    <t>19</t>
  </si>
  <si>
    <t>130107400</t>
  </si>
  <si>
    <t>ocel profilová IPE, v jakosti 11 375, h=80 mm</t>
  </si>
  <si>
    <t>-1344036844</t>
  </si>
  <si>
    <t>30*1*5,94*0,001</t>
  </si>
  <si>
    <t>23</t>
  </si>
  <si>
    <t>916231212</t>
  </si>
  <si>
    <t>Osazení chodníkového obrubníku se zřízením lože, do lože z betonu prostého (OCELOVÝ OBRUBNÍK)</t>
  </si>
  <si>
    <t>-1119507648</t>
  </si>
  <si>
    <t>55,5+8,68+5,6+5,4+4,9+9,6+9,6+3,4</t>
  </si>
  <si>
    <t>24</t>
  </si>
  <si>
    <t>592005</t>
  </si>
  <si>
    <t>obrubník z ocelové pásoviny tl. 4mm, v. 200 mm s navařenými trny</t>
  </si>
  <si>
    <t>464304595</t>
  </si>
  <si>
    <t>25</t>
  </si>
  <si>
    <t>916231212_02</t>
  </si>
  <si>
    <t>Osazení chodníkového obrubníku se zřízením lože, do lože z betonu prostého (OBRUBNÍK - SCHOD)</t>
  </si>
  <si>
    <t>950307994</t>
  </si>
  <si>
    <t>29,5+34</t>
  </si>
  <si>
    <t>26</t>
  </si>
  <si>
    <t>592175030_02</t>
  </si>
  <si>
    <t>obrubník betonový 30 x 25 x 100 cm, přírodní</t>
  </si>
  <si>
    <t>1935783769</t>
  </si>
  <si>
    <t>27</t>
  </si>
  <si>
    <t>916991121</t>
  </si>
  <si>
    <t>Lože pod obrubníky, krajníky nebo obruby z dlažebních kostek z betonu prostého tř. C 16/20</t>
  </si>
  <si>
    <t>326363546</t>
  </si>
  <si>
    <t>102,68*0,2*0,25/2+63,5*0,4*0,2</t>
  </si>
  <si>
    <t>28</t>
  </si>
  <si>
    <t>919731123</t>
  </si>
  <si>
    <t>Zarovnání styčné plochy podkladu nebo krytu podél vybourané části komunikace nebo zpevněné plochy živičné tl. přes 100 do 200 mm</t>
  </si>
  <si>
    <t>-23912172</t>
  </si>
  <si>
    <t>29</t>
  </si>
  <si>
    <t>961044111</t>
  </si>
  <si>
    <t>Bourání základů z betonu prostého(OBRUBNÍKY CHODNÍKOVÉ)</t>
  </si>
  <si>
    <t>1201881801</t>
  </si>
  <si>
    <t>110,3*0,3*0,2</t>
  </si>
  <si>
    <t>30</t>
  </si>
  <si>
    <t>961044111_02</t>
  </si>
  <si>
    <t>Bourání základů z betonu prostého(ZÁKLADY MOBILIÁŘ, ZÁBRADLÍ)</t>
  </si>
  <si>
    <t>-516095227</t>
  </si>
  <si>
    <t>3*0,5*0,4*0,4+2*0,7*0,5*0,5+26*0,5*0,3*0,3</t>
  </si>
  <si>
    <t>31</t>
  </si>
  <si>
    <t>965042141</t>
  </si>
  <si>
    <t>Bourání mazanin betonových nebo z litého asfaltu tl. do 100 mm, plochy přes 4 m2 (ODSTRANĚNÍ OBRUSNÉ VRSTVY)</t>
  </si>
  <si>
    <t>-956815924</t>
  </si>
  <si>
    <t>(169,8+114,7+26-3,8)*0,05</t>
  </si>
  <si>
    <t>32</t>
  </si>
  <si>
    <t>965042141_02</t>
  </si>
  <si>
    <t>Bourání mazanin betonových nebo z litého asfaltu tl. do 100 mm, plochy přes 4 m2 (ODSTRANĚNÍ LOŽNÍ VRSTVY)</t>
  </si>
  <si>
    <t>-1075406231</t>
  </si>
  <si>
    <t>(169,8+114,7+26-3,8)*0,1</t>
  </si>
  <si>
    <t>33</t>
  </si>
  <si>
    <t>966071111</t>
  </si>
  <si>
    <t>Demontáž ocelových konstrukcí profilů hmotnosti do 13 kg/m, hmotnosti konstrukce do 5 t (MOBILIÁŘ, VLAJKOVÉ STOŽÁRY)</t>
  </si>
  <si>
    <t>-1344604212</t>
  </si>
  <si>
    <t>0,013*3+0,035*2</t>
  </si>
  <si>
    <t>34</t>
  </si>
  <si>
    <t>976071111</t>
  </si>
  <si>
    <t>Vybourání kovových madel, zábradlí, dvířek, zděří, kotevních želez madel a zábradlí</t>
  </si>
  <si>
    <t>1120342478</t>
  </si>
  <si>
    <t>35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</si>
  <si>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</si>
  <si>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</si>
  <si>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959684565</t>
  </si>
  <si>
    <t>36</t>
  </si>
  <si>
    <t>749101340_02</t>
  </si>
  <si>
    <t>OKP - Koš na psí exkrementy</t>
  </si>
  <si>
    <t>1745696260</t>
  </si>
  <si>
    <t>37</t>
  </si>
  <si>
    <t>749101340_03</t>
  </si>
  <si>
    <t>OK - Odpadkový koš</t>
  </si>
  <si>
    <t>1935335591</t>
  </si>
  <si>
    <t>38</t>
  </si>
  <si>
    <t>749101340_04</t>
  </si>
  <si>
    <t>OKT - Odpadkový koš na tříděný odpad</t>
  </si>
  <si>
    <t>1675076987</t>
  </si>
  <si>
    <t>39</t>
  </si>
  <si>
    <t>749101070_02</t>
  </si>
  <si>
    <t>P - Parková lavička</t>
  </si>
  <si>
    <t>769678130</t>
  </si>
  <si>
    <t>40</t>
  </si>
  <si>
    <t>749101070_04</t>
  </si>
  <si>
    <t>SL - Vlajkový stožár konického tvaru s vnitřním lanovím, v. 4m</t>
  </si>
  <si>
    <t>1812304888</t>
  </si>
  <si>
    <t>41</t>
  </si>
  <si>
    <t>749101070_07</t>
  </si>
  <si>
    <t>IT - Informační tabule</t>
  </si>
  <si>
    <t>1421970129</t>
  </si>
  <si>
    <t>997</t>
  </si>
  <si>
    <t>Přesun sutě</t>
  </si>
  <si>
    <t>42</t>
  </si>
  <si>
    <t>997221611</t>
  </si>
  <si>
    <t>Nakládání na dopravní prostředky pro vodorovnou dopravu suti</t>
  </si>
  <si>
    <t>60097142</t>
  </si>
  <si>
    <t>43</t>
  </si>
  <si>
    <t>997221561</t>
  </si>
  <si>
    <t>Vodorovná doprava suti bez naložení, ale se složením a s hrubým urovnáním z kusových materiálů, na vzdálenost do 1 km</t>
  </si>
  <si>
    <t>1374776942</t>
  </si>
  <si>
    <t>44</t>
  </si>
  <si>
    <t>997221569</t>
  </si>
  <si>
    <t>Vodorovná doprava suti bez naložení, ale se složením a s hrubým urovnáním Příplatek k ceně za každý další i započatý 1 km přes 1 km</t>
  </si>
  <si>
    <t>653624605</t>
  </si>
  <si>
    <t>239,118*10 'Přepočtené koeficientem množství</t>
  </si>
  <si>
    <t>45</t>
  </si>
  <si>
    <t>997221815</t>
  </si>
  <si>
    <t>Poplatek za uložení stavebního odpadu na skládce (skládkovné) betonového</t>
  </si>
  <si>
    <t>-1960628809</t>
  </si>
  <si>
    <t>239,118-101,211</t>
  </si>
  <si>
    <t>46</t>
  </si>
  <si>
    <t>997221845</t>
  </si>
  <si>
    <t>Poplatek za uložení stavebního odpadu na skládce (skládkovné) z asfaltových povrchů</t>
  </si>
  <si>
    <t>1456009949</t>
  </si>
  <si>
    <t>33,737+67,474</t>
  </si>
  <si>
    <t>998</t>
  </si>
  <si>
    <t>Přesun hmot</t>
  </si>
  <si>
    <t>47</t>
  </si>
  <si>
    <t>998223011</t>
  </si>
  <si>
    <t>Přesun hmot pro pozemní komunikace s krytem dlážděným dopravní vzdálenost do 200 m jakékoliv délky objektu</t>
  </si>
  <si>
    <t>1243599191</t>
  </si>
  <si>
    <t>PSV</t>
  </si>
  <si>
    <t>Práce a dodávky PSV</t>
  </si>
  <si>
    <t>767</t>
  </si>
  <si>
    <t>Konstrukce zámečnické</t>
  </si>
  <si>
    <t>48</t>
  </si>
  <si>
    <t>767995117</t>
  </si>
  <si>
    <t>Montáž ostatních atypických zámečnických konstrukcí hmotnosti přes 250 do 500 kg vč. spojovacího materiálu (ZÁBRADLÍ)</t>
  </si>
  <si>
    <t>kg</t>
  </si>
  <si>
    <t>282268266</t>
  </si>
  <si>
    <t>49</t>
  </si>
  <si>
    <t>130102780R1</t>
  </si>
  <si>
    <t>tyč ocelová plochá, v jakosti 11 375, 73 x 23  mm (DILATAČNÍ SPOJKY)</t>
  </si>
  <si>
    <t>-1767001499</t>
  </si>
  <si>
    <t>14*0,1*12*0,001</t>
  </si>
  <si>
    <t>58</t>
  </si>
  <si>
    <t>130101920</t>
  </si>
  <si>
    <t>tyč ocelová plochá, v jakosti 11 375, 23 x 23  mm (DILATAČNÍ SPOJKY)</t>
  </si>
  <si>
    <t>9806110</t>
  </si>
  <si>
    <t>14*0,1*4,7*0,001</t>
  </si>
  <si>
    <t>50</t>
  </si>
  <si>
    <t>145501680</t>
  </si>
  <si>
    <t>profil ocelový obdélníkový svařovaný 80x30x3 mm  (ZÁBRADLÍ)</t>
  </si>
  <si>
    <t>-826574755</t>
  </si>
  <si>
    <t>44,000*5*0,001</t>
  </si>
  <si>
    <t>51</t>
  </si>
  <si>
    <t>145502380</t>
  </si>
  <si>
    <t>profil ocelový čtvercový svařovaný 40x40x4 mm  (ZÁBRADLÍ)</t>
  </si>
  <si>
    <t>-1680402996</t>
  </si>
  <si>
    <t>0,456*30*4,51*0,001</t>
  </si>
  <si>
    <t>52</t>
  </si>
  <si>
    <t>145502280</t>
  </si>
  <si>
    <t>profil ocelový čtvercový svařovaný 30x30x3 mm  (ZÁBRADLÍ)</t>
  </si>
  <si>
    <t>245783092</t>
  </si>
  <si>
    <t>44*2,5*0,001</t>
  </si>
  <si>
    <t>57</t>
  </si>
  <si>
    <t>998767101</t>
  </si>
  <si>
    <t>Přesun hmot pro zámečnické konstrukce stanovený z hmotnosti přesunovaného materiálu vodorovná dopravní vzdálenost do 50 m v objektech výšky do 6 m (ZÁBRADLÍ)</t>
  </si>
  <si>
    <t>-2057682229</t>
  </si>
  <si>
    <t>23_17_02 - BETONOVÁ DLAŽBA</t>
  </si>
  <si>
    <t>564851114</t>
  </si>
  <si>
    <t>Podklad ze štěrkodrti ŠD s rozprostřením a zhutněním, po zhutnění tl. 180 mm (S1)</t>
  </si>
  <si>
    <t>600318592</t>
  </si>
  <si>
    <t>596211222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</si>
  <si>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B, pro plochy přes 100 do 300 m2 (S1)</t>
  </si>
  <si>
    <t>-1177112141</t>
  </si>
  <si>
    <t>592453140_02</t>
  </si>
  <si>
    <t>dlažba skladebná betonová základní 15x30x8 cm přírodní  (S1)</t>
  </si>
  <si>
    <t>-308488348</t>
  </si>
  <si>
    <t>133,8*1,02 'Přepočtené koeficientem množství</t>
  </si>
  <si>
    <t>564851114_02</t>
  </si>
  <si>
    <t>Podklad ze štěrkodrti ŠD s rozprostřením a zhutněním, po zhutnění tl. 180 mm (S2)</t>
  </si>
  <si>
    <t>-1881844168</t>
  </si>
  <si>
    <t>37,13+24,2</t>
  </si>
  <si>
    <t>596212211</t>
  </si>
  <si>
    <t>Kladení dlažby z betonových zámkových dlaždic pozemních komunikací s ložem z kameniva těženého nebo drceného tl. do 50 mm, s vyplněním spár, s dvojitým hutněním vibrováním a se smetením přebytečného materiálu na krajnici tl. 80 mm skupiny A, pro plochy přes 50 do 100 m2 (S2)</t>
  </si>
  <si>
    <t>915550244</t>
  </si>
  <si>
    <t>592453190_02</t>
  </si>
  <si>
    <t>dlažba zatravňovací  15x30x8 cm přírodní (S2)</t>
  </si>
  <si>
    <t>128</t>
  </si>
  <si>
    <t>-226541804</t>
  </si>
  <si>
    <t>61,33*1,03 'Přepočtené koeficientem množství</t>
  </si>
  <si>
    <t>7</t>
  </si>
  <si>
    <t>-425126650</t>
  </si>
  <si>
    <t>23_17_03 - BETONOVÝ CHODNÍK PODÉL SILNICE</t>
  </si>
  <si>
    <t>Podklad ze štěrkodrti ŠD s rozprostřením a zhutněním, po zhutnění tl. 180 mm (S4)</t>
  </si>
  <si>
    <t>6808883</t>
  </si>
  <si>
    <t>170,04-3,8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</si>
  <si>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B, pro plochy přes 100 do 300 m2 (S4)</t>
  </si>
  <si>
    <t>-130652135</t>
  </si>
  <si>
    <t>dlažba skladebná betonová základní 15x30x8 cm přírodní  (S4)</t>
  </si>
  <si>
    <t>-377638249</t>
  </si>
  <si>
    <t>166,24*1,02 'Přepočtené koeficientem množství</t>
  </si>
  <si>
    <t>564851114/2</t>
  </si>
  <si>
    <t>Podklad ze štěrkodrti ŠD s rozprostřením a zhutněním, po zhutnění tl. 180 mm (VAROVNÝ A SIGNÁLNÍ PÁS)</t>
  </si>
  <si>
    <t>683995803</t>
  </si>
  <si>
    <t>596211222/2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</si>
  <si>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B, pro plochy přes 100 do 300 m2 (VAROVNÝ A SIGNÁLNÍ PÁS)</t>
  </si>
  <si>
    <t>570720956</t>
  </si>
  <si>
    <t>592453140_03</t>
  </si>
  <si>
    <t>dlažba skladebná betonová pro nevidomé (VAROVNÝ A SIGNÁLNÍ PÁS)</t>
  </si>
  <si>
    <t>1460831624</t>
  </si>
  <si>
    <t>3,8*1,03 'Přepočtené koeficientem množství</t>
  </si>
  <si>
    <t>415749809</t>
  </si>
  <si>
    <t>23_17_04 - ZAHRADNÍ ÚPRAVY</t>
  </si>
  <si>
    <t>111251021_02</t>
  </si>
  <si>
    <t>Prořezávka jehličnatých porostů výběrem dřevin výšky do 5 m, s ponecháním nehroubí na místě, při hustotě porostu do 20 kusů</t>
  </si>
  <si>
    <t>ks</t>
  </si>
  <si>
    <t>-1007039971</t>
  </si>
  <si>
    <t>162301406</t>
  </si>
  <si>
    <t>Vodorovné přemístění větví jehličnatých stromů s naložením, složením a dopravou do 5000 m, průměru kmene přes 300 do 500 mm</t>
  </si>
  <si>
    <t>1952676010</t>
  </si>
  <si>
    <t>162301906</t>
  </si>
  <si>
    <t>Vodorovné přemístění větví s naložením, složením a dopravou Příplatek k cenám za každých dalších i započatých 5000 m přes 5000 m větví stromů jehličnatých, o průměru kmene přes 300 do 500 mm</t>
  </si>
  <si>
    <t>-1151605952</t>
  </si>
  <si>
    <t>181301102</t>
  </si>
  <si>
    <t>Rozprostření a urovnání ornice v rovině nebo ve svahu sklonu do 1:5 při souvislé ploše do 500 m2, tl. vrstvy přes 100 do 150 mm (NOVÝ TRÁVNÍK, NOVÝ TRÁVNÍK V DLAŽBĚ)</t>
  </si>
  <si>
    <t>-1722200593</t>
  </si>
  <si>
    <t>"TRÁVNÍK V DLAŽBĚ"61,4*0,25</t>
  </si>
  <si>
    <t>181301106</t>
  </si>
  <si>
    <t>Rozprostření a urovnání ornice v rovině nebo ve svahu sklonu do 1:5 při souvislé ploše do 500 m2, tl. vrstvy přes 300 do 400 mm</t>
  </si>
  <si>
    <t>1523493870</t>
  </si>
  <si>
    <t>"ZÁHONY"10,5+6,75+13,1+"PŮDOPOKRYVKY POD TISY"24,16+26</t>
  </si>
  <si>
    <t>103641010</t>
  </si>
  <si>
    <t>zemina pro terénní úpravy -  ornice (DOPLNĚNÍ ORNICE - ZÁHONY)</t>
  </si>
  <si>
    <t>-1604424332</t>
  </si>
  <si>
    <t>183403153</t>
  </si>
  <si>
    <t>Obdělání půdy hrabáním v rovině nebo na svahu do 1:5</t>
  </si>
  <si>
    <t>1990901185</t>
  </si>
  <si>
    <t>64,45+30,350</t>
  </si>
  <si>
    <t>180404111</t>
  </si>
  <si>
    <t>Založení hřišťového trávníku výsevem na vrstvě ornice</t>
  </si>
  <si>
    <t>491286704</t>
  </si>
  <si>
    <t>005724400</t>
  </si>
  <si>
    <t>osivo směs travní hřištní</t>
  </si>
  <si>
    <t>1447978915</t>
  </si>
  <si>
    <t>15,35*0,03 'Přepočtené koeficientem množství</t>
  </si>
  <si>
    <t>183403161</t>
  </si>
  <si>
    <t>Obdělání půdy válením v rovině nebo na svahu do 1:5</t>
  </si>
  <si>
    <t>-1108076916</t>
  </si>
  <si>
    <t>183451431</t>
  </si>
  <si>
    <t>Prořezání trávníku hloubky do 5 mm, s přísevem travního osiva, při souvislé ploše do 1000 m2 v rovině nebo na svahu do 1:5 (REGENERACE TRÁVNÍKU)</t>
  </si>
  <si>
    <t>198277717</t>
  </si>
  <si>
    <t>10,5+42,4</t>
  </si>
  <si>
    <t>005724400_02</t>
  </si>
  <si>
    <t>243977739</t>
  </si>
  <si>
    <t>52,9*0,0015 'Přepočtené koeficientem množství</t>
  </si>
  <si>
    <t>184501121</t>
  </si>
  <si>
    <t>Zhotovení obalu kmene a spodních částí větví stromu z juty v jedné vrstvě v rovině nebo na svahu do 1:5 (OCHRANA STROMŮ)</t>
  </si>
  <si>
    <t>-1010749945</t>
  </si>
  <si>
    <t>693110550</t>
  </si>
  <si>
    <t>jutová tkanina 305 g/m2, šíře 105 cm, nábal 100 m, barva přírodní</t>
  </si>
  <si>
    <t>857550897</t>
  </si>
  <si>
    <t>184813211</t>
  </si>
  <si>
    <t>Ochranné oplocení kořenové zóny stromu v rovině nebo na svahu do 1:5, výšky do 1500 mm</t>
  </si>
  <si>
    <t>103240295</t>
  </si>
  <si>
    <t>184813251</t>
  </si>
  <si>
    <t>Odstranění ochranného oplocení kořenové zóny stromu v rovině nebo na svahu do 1:5, výšky do 1500 mm</t>
  </si>
  <si>
    <t>-1945263802</t>
  </si>
  <si>
    <t>184802111</t>
  </si>
  <si>
    <t>Chemické odplevelení půdy před založením kultury, trávníku nebo zpevněných ploch o výměře jednotlivě přes 20 m2 v rovině nebo na svahu do 1:5 postřikem na široko</t>
  </si>
  <si>
    <t>-1891631950</t>
  </si>
  <si>
    <t>35,5+6,7+10,5+12,8</t>
  </si>
  <si>
    <t>183205111</t>
  </si>
  <si>
    <t>Založení záhonu pro výsadbu rostlin v rovině nebo na svahu do 1:5 v zemině tř. 1 až 2</t>
  </si>
  <si>
    <t>417852301</t>
  </si>
  <si>
    <t>6,75+10,5+13,2+24,16+26</t>
  </si>
  <si>
    <t>183211322</t>
  </si>
  <si>
    <t>Výsadba květin do připravené půdy se zalitím do připravené půdy, se zalitím květin hrnkovaných o průměru květináče přes 80 do 120 mm</t>
  </si>
  <si>
    <t>-58841546</t>
  </si>
  <si>
    <t>183111213</t>
  </si>
  <si>
    <t>Hloubení jamek pro vysazování rostlin v zemině tř.1 až 4 s výměnou půdy z 50% v rovině nebo na svahu do 1:5, objemu přes 0,005 do 0,01 m3</t>
  </si>
  <si>
    <t>-235235954</t>
  </si>
  <si>
    <t>103715100</t>
  </si>
  <si>
    <t>substrát zahradnický B 70 l bal.PE</t>
  </si>
  <si>
    <t>-601998165</t>
  </si>
  <si>
    <t>005001</t>
  </si>
  <si>
    <t>Tvalky a okrasné trávy - T1</t>
  </si>
  <si>
    <t>536853731</t>
  </si>
  <si>
    <t>005003</t>
  </si>
  <si>
    <t>Popínavé rostliny - P1</t>
  </si>
  <si>
    <t>-1428096539</t>
  </si>
  <si>
    <t>005006</t>
  </si>
  <si>
    <t>Půdopokryvné rostliny - P2</t>
  </si>
  <si>
    <t>338254722</t>
  </si>
  <si>
    <t>24*6+26*6</t>
  </si>
  <si>
    <t>184911311</t>
  </si>
  <si>
    <t>Položení mulčovací textilie proti prorůstání plevelů kolem vysázených rostlin v rovině nebo na svahu do 1:5</t>
  </si>
  <si>
    <t>851969317</t>
  </si>
  <si>
    <t>30,45+24,16+26</t>
  </si>
  <si>
    <t>693112150</t>
  </si>
  <si>
    <t>geotextilie netkaná 300 g/m2</t>
  </si>
  <si>
    <t>-131518687</t>
  </si>
  <si>
    <t>80,61*1,15 'Přepočtené koeficientem množství</t>
  </si>
  <si>
    <t>184911421</t>
  </si>
  <si>
    <t>Mulčování vysazených rostlin mulčovací kůrou, tl. do 100 mm v rovině nebo na svahu do 1:5</t>
  </si>
  <si>
    <t>1874263958</t>
  </si>
  <si>
    <t>6,7+10,95+12,8+24,16+26</t>
  </si>
  <si>
    <t>103911000</t>
  </si>
  <si>
    <t>kůra mulčovací VL</t>
  </si>
  <si>
    <t>1059337275</t>
  </si>
  <si>
    <t>80,61*0,103 'Přepočtené koeficientem množství</t>
  </si>
  <si>
    <t>185802114</t>
  </si>
  <si>
    <t>Hnojení půdy nebo trávníku v rovině nebo na svahu do 1:5 umělým hnojivem s rozdělením k jednotlivým rostlinám</t>
  </si>
  <si>
    <t>-418591925</t>
  </si>
  <si>
    <t>65,5/10*0,001</t>
  </si>
  <si>
    <t>251911550</t>
  </si>
  <si>
    <t>hnojivo průmyslové Cererit (bal. 5 kg)</t>
  </si>
  <si>
    <t>1510483656</t>
  </si>
  <si>
    <t>185804312</t>
  </si>
  <si>
    <t>Zalití rostlin vodou plochy záhonů jednotlivě přes 20 m2 (POVÝSADBOVÁ + NÁSLEDNÁ PÉČE)</t>
  </si>
  <si>
    <t>280561117</t>
  </si>
  <si>
    <t>185851121</t>
  </si>
  <si>
    <t>Dovoz vody pro zálivku rostlin na vzdálenost do 1000 m</t>
  </si>
  <si>
    <t>-1396500073</t>
  </si>
  <si>
    <t>916371214</t>
  </si>
  <si>
    <t>Osazení skrytého flexibilního zahradního obrubníku plastového zarytím včetně začištění</t>
  </si>
  <si>
    <t>-1391731821</t>
  </si>
  <si>
    <t>10,7+5,6</t>
  </si>
  <si>
    <t>272451770</t>
  </si>
  <si>
    <t>obrubník zahradní z recyklovaného materiálu 25 m x 150 mm x 4 mm</t>
  </si>
  <si>
    <t>274563329</t>
  </si>
  <si>
    <t>998231411</t>
  </si>
  <si>
    <t>Přesun hmot pro sadovnické a krajinářské úpravy - ručně bez užití mechanizace vodorovná dopravní vzdálenost do 100 m</t>
  </si>
  <si>
    <t>-1709465677</t>
  </si>
  <si>
    <t>23_17_05 -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</si>
  <si>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</si>
  <si>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</si>
  <si>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</si>
  <si>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</si>
  <si>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</si>
  <si>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</si>
  <si>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</si>
  <si>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010001000</t>
  </si>
  <si>
    <t>Základní rozdělení průvodních činností a nákladů průzkumné, geodetické a projektové práce</t>
  </si>
  <si>
    <t>1024</t>
  </si>
  <si>
    <t>-35774106</t>
  </si>
  <si>
    <t>VRN3</t>
  </si>
  <si>
    <t>Zařízení staveniště</t>
  </si>
  <si>
    <t>030001000</t>
  </si>
  <si>
    <t>Základní rozdělení průvodních činností a nákladů zařízení staveniště</t>
  </si>
  <si>
    <t>-179971082</t>
  </si>
  <si>
    <t>VRN4</t>
  </si>
  <si>
    <t>Inženýrská činnost</t>
  </si>
  <si>
    <t>040001000</t>
  </si>
  <si>
    <t>Základní rozdělení průvodních činností a nákladů inženýrská činnost</t>
  </si>
  <si>
    <t>1152711554</t>
  </si>
  <si>
    <t>041103000</t>
  </si>
  <si>
    <t>Inženýrská činnost dozory autorský dozor projektanta</t>
  </si>
  <si>
    <t>527093558</t>
  </si>
  <si>
    <t>041403000</t>
  </si>
  <si>
    <t>Inženýrská činnost dozory koordinátor BOZP na staveništi</t>
  </si>
  <si>
    <t>753492301</t>
  </si>
  <si>
    <t>042503000</t>
  </si>
  <si>
    <t>Inženýrská činnost posudky plán BOZP na staveništi</t>
  </si>
  <si>
    <t>-1177768166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</si>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</sst>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5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5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8" t="s">
        <v>8</v>
      </c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36" t="s">
        <v>17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8"/>
      <c r="AQ5" s="30"/>
      <c r="BE5" s="334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8" t="s">
        <v>20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8"/>
      <c r="AQ6" s="30"/>
      <c r="BE6" s="335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35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5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5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35"/>
      <c r="BS10" s="23" t="s">
        <v>9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35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5"/>
      <c r="BS12" s="23" t="s">
        <v>9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5"/>
      <c r="BS13" s="23" t="s">
        <v>9</v>
      </c>
    </row>
    <row r="14" spans="1:74" ht="15">
      <c r="B14" s="27"/>
      <c r="C14" s="28"/>
      <c r="D14" s="28"/>
      <c r="E14" s="339" t="s">
        <v>32</v>
      </c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5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5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335"/>
      <c r="BS16" s="23" t="s">
        <v>6</v>
      </c>
    </row>
    <row r="17" spans="2:71" ht="18.399999999999999" customHeight="1">
      <c r="B17" s="27"/>
      <c r="C17" s="28"/>
      <c r="D17" s="28"/>
      <c r="E17" s="34" t="s">
        <v>29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5</v>
      </c>
      <c r="AO17" s="28"/>
      <c r="AP17" s="28"/>
      <c r="AQ17" s="30"/>
      <c r="BE17" s="335"/>
      <c r="BS17" s="23" t="s">
        <v>34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5"/>
      <c r="BS18" s="23" t="s">
        <v>9</v>
      </c>
    </row>
    <row r="19" spans="2:71" ht="14.45" customHeight="1">
      <c r="B19" s="27"/>
      <c r="C19" s="28"/>
      <c r="D19" s="36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5"/>
      <c r="BS19" s="23" t="s">
        <v>9</v>
      </c>
    </row>
    <row r="20" spans="2:71" ht="48.75" customHeight="1">
      <c r="B20" s="27"/>
      <c r="C20" s="28"/>
      <c r="D20" s="28"/>
      <c r="E20" s="341" t="s">
        <v>36</v>
      </c>
      <c r="F20" s="341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1"/>
      <c r="Y20" s="341"/>
      <c r="Z20" s="341"/>
      <c r="AA20" s="341"/>
      <c r="AB20" s="341"/>
      <c r="AC20" s="341"/>
      <c r="AD20" s="341"/>
      <c r="AE20" s="341"/>
      <c r="AF20" s="341"/>
      <c r="AG20" s="341"/>
      <c r="AH20" s="341"/>
      <c r="AI20" s="341"/>
      <c r="AJ20" s="341"/>
      <c r="AK20" s="341"/>
      <c r="AL20" s="341"/>
      <c r="AM20" s="341"/>
      <c r="AN20" s="341"/>
      <c r="AO20" s="28"/>
      <c r="AP20" s="28"/>
      <c r="AQ20" s="30"/>
      <c r="BE20" s="33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5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2">
        <f>ROUND(AG51,2)</f>
        <v>0</v>
      </c>
      <c r="AL23" s="343"/>
      <c r="AM23" s="343"/>
      <c r="AN23" s="343"/>
      <c r="AO23" s="343"/>
      <c r="AP23" s="41"/>
      <c r="AQ23" s="44"/>
      <c r="BE23" s="33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5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4" t="s">
        <v>38</v>
      </c>
      <c r="M25" s="344"/>
      <c r="N25" s="344"/>
      <c r="O25" s="344"/>
      <c r="P25" s="41"/>
      <c r="Q25" s="41"/>
      <c r="R25" s="41"/>
      <c r="S25" s="41"/>
      <c r="T25" s="41"/>
      <c r="U25" s="41"/>
      <c r="V25" s="41"/>
      <c r="W25" s="344" t="s">
        <v>39</v>
      </c>
      <c r="X25" s="344"/>
      <c r="Y25" s="344"/>
      <c r="Z25" s="344"/>
      <c r="AA25" s="344"/>
      <c r="AB25" s="344"/>
      <c r="AC25" s="344"/>
      <c r="AD25" s="344"/>
      <c r="AE25" s="344"/>
      <c r="AF25" s="41"/>
      <c r="AG25" s="41"/>
      <c r="AH25" s="41"/>
      <c r="AI25" s="41"/>
      <c r="AJ25" s="41"/>
      <c r="AK25" s="344" t="s">
        <v>40</v>
      </c>
      <c r="AL25" s="344"/>
      <c r="AM25" s="344"/>
      <c r="AN25" s="344"/>
      <c r="AO25" s="344"/>
      <c r="AP25" s="41"/>
      <c r="AQ25" s="44"/>
      <c r="BE25" s="335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27">
        <v>0.21</v>
      </c>
      <c r="M26" s="328"/>
      <c r="N26" s="328"/>
      <c r="O26" s="328"/>
      <c r="P26" s="47"/>
      <c r="Q26" s="47"/>
      <c r="R26" s="47"/>
      <c r="S26" s="47"/>
      <c r="T26" s="47"/>
      <c r="U26" s="47"/>
      <c r="V26" s="47"/>
      <c r="W26" s="329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7"/>
      <c r="AG26" s="47"/>
      <c r="AH26" s="47"/>
      <c r="AI26" s="47"/>
      <c r="AJ26" s="47"/>
      <c r="AK26" s="329">
        <f>ROUND(AV51,2)</f>
        <v>0</v>
      </c>
      <c r="AL26" s="328"/>
      <c r="AM26" s="328"/>
      <c r="AN26" s="328"/>
      <c r="AO26" s="328"/>
      <c r="AP26" s="47"/>
      <c r="AQ26" s="49"/>
      <c r="BE26" s="335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27">
        <v>0.15</v>
      </c>
      <c r="M27" s="328"/>
      <c r="N27" s="328"/>
      <c r="O27" s="328"/>
      <c r="P27" s="47"/>
      <c r="Q27" s="47"/>
      <c r="R27" s="47"/>
      <c r="S27" s="47"/>
      <c r="T27" s="47"/>
      <c r="U27" s="47"/>
      <c r="V27" s="47"/>
      <c r="W27" s="329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7"/>
      <c r="AG27" s="47"/>
      <c r="AH27" s="47"/>
      <c r="AI27" s="47"/>
      <c r="AJ27" s="47"/>
      <c r="AK27" s="329">
        <f>ROUND(AW51,2)</f>
        <v>0</v>
      </c>
      <c r="AL27" s="328"/>
      <c r="AM27" s="328"/>
      <c r="AN27" s="328"/>
      <c r="AO27" s="328"/>
      <c r="AP27" s="47"/>
      <c r="AQ27" s="49"/>
      <c r="BE27" s="335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27">
        <v>0.21</v>
      </c>
      <c r="M28" s="328"/>
      <c r="N28" s="328"/>
      <c r="O28" s="328"/>
      <c r="P28" s="47"/>
      <c r="Q28" s="47"/>
      <c r="R28" s="47"/>
      <c r="S28" s="47"/>
      <c r="T28" s="47"/>
      <c r="U28" s="47"/>
      <c r="V28" s="47"/>
      <c r="W28" s="329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7"/>
      <c r="AG28" s="47"/>
      <c r="AH28" s="47"/>
      <c r="AI28" s="47"/>
      <c r="AJ28" s="47"/>
      <c r="AK28" s="329">
        <v>0</v>
      </c>
      <c r="AL28" s="328"/>
      <c r="AM28" s="328"/>
      <c r="AN28" s="328"/>
      <c r="AO28" s="328"/>
      <c r="AP28" s="47"/>
      <c r="AQ28" s="49"/>
      <c r="BE28" s="335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27">
        <v>0.15</v>
      </c>
      <c r="M29" s="328"/>
      <c r="N29" s="328"/>
      <c r="O29" s="328"/>
      <c r="P29" s="47"/>
      <c r="Q29" s="47"/>
      <c r="R29" s="47"/>
      <c r="S29" s="47"/>
      <c r="T29" s="47"/>
      <c r="U29" s="47"/>
      <c r="V29" s="47"/>
      <c r="W29" s="329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7"/>
      <c r="AG29" s="47"/>
      <c r="AH29" s="47"/>
      <c r="AI29" s="47"/>
      <c r="AJ29" s="47"/>
      <c r="AK29" s="329">
        <v>0</v>
      </c>
      <c r="AL29" s="328"/>
      <c r="AM29" s="328"/>
      <c r="AN29" s="328"/>
      <c r="AO29" s="328"/>
      <c r="AP29" s="47"/>
      <c r="AQ29" s="49"/>
      <c r="BE29" s="335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27">
        <v>0</v>
      </c>
      <c r="M30" s="328"/>
      <c r="N30" s="328"/>
      <c r="O30" s="328"/>
      <c r="P30" s="47"/>
      <c r="Q30" s="47"/>
      <c r="R30" s="47"/>
      <c r="S30" s="47"/>
      <c r="T30" s="47"/>
      <c r="U30" s="47"/>
      <c r="V30" s="47"/>
      <c r="W30" s="329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7"/>
      <c r="AG30" s="47"/>
      <c r="AH30" s="47"/>
      <c r="AI30" s="47"/>
      <c r="AJ30" s="47"/>
      <c r="AK30" s="329">
        <v>0</v>
      </c>
      <c r="AL30" s="328"/>
      <c r="AM30" s="328"/>
      <c r="AN30" s="328"/>
      <c r="AO30" s="328"/>
      <c r="AP30" s="47"/>
      <c r="AQ30" s="49"/>
      <c r="BE30" s="33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5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30" t="s">
        <v>49</v>
      </c>
      <c r="Y32" s="331"/>
      <c r="Z32" s="331"/>
      <c r="AA32" s="331"/>
      <c r="AB32" s="331"/>
      <c r="AC32" s="52"/>
      <c r="AD32" s="52"/>
      <c r="AE32" s="52"/>
      <c r="AF32" s="52"/>
      <c r="AG32" s="52"/>
      <c r="AH32" s="52"/>
      <c r="AI32" s="52"/>
      <c r="AJ32" s="52"/>
      <c r="AK32" s="332">
        <f>SUM(AK23:AK30)</f>
        <v>0</v>
      </c>
      <c r="AL32" s="331"/>
      <c r="AM32" s="331"/>
      <c r="AN32" s="331"/>
      <c r="AO32" s="333"/>
      <c r="AP32" s="50"/>
      <c r="AQ32" s="54"/>
      <c r="BE32" s="33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23_17</v>
      </c>
      <c r="AR41" s="61"/>
    </row>
    <row r="42" spans="2:56" s="4" customFormat="1" ht="36.950000000000003" customHeight="1">
      <c r="B42" s="63"/>
      <c r="C42" s="64" t="s">
        <v>19</v>
      </c>
      <c r="L42" s="315" t="str">
        <f>K6</f>
        <v>OPRAVA PŘEDPROSTORU ZŠ OVČÁRECKÁ_VARIANTA B</v>
      </c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>Kolín</v>
      </c>
      <c r="AI44" s="62" t="s">
        <v>25</v>
      </c>
      <c r="AM44" s="317" t="str">
        <f>IF(AN8= "","",AN8)</f>
        <v>20. 9. 2017</v>
      </c>
      <c r="AN44" s="317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33</v>
      </c>
      <c r="AM46" s="318" t="str">
        <f>IF(E17="","",E17)</f>
        <v xml:space="preserve"> </v>
      </c>
      <c r="AN46" s="318"/>
      <c r="AO46" s="318"/>
      <c r="AP46" s="318"/>
      <c r="AR46" s="40"/>
      <c r="AS46" s="319" t="s">
        <v>51</v>
      </c>
      <c r="AT46" s="320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31</v>
      </c>
      <c r="L47" s="3" t="str">
        <f>IF(E14= "Vyplň údaj","",E14)</f>
        <v/>
      </c>
      <c r="AR47" s="40"/>
      <c r="AS47" s="321"/>
      <c r="AT47" s="322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21"/>
      <c r="AT48" s="322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3" t="s">
        <v>52</v>
      </c>
      <c r="D49" s="324"/>
      <c r="E49" s="324"/>
      <c r="F49" s="324"/>
      <c r="G49" s="324"/>
      <c r="H49" s="70"/>
      <c r="I49" s="325" t="s">
        <v>53</v>
      </c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24"/>
      <c r="AD49" s="324"/>
      <c r="AE49" s="324"/>
      <c r="AF49" s="324"/>
      <c r="AG49" s="326" t="s">
        <v>54</v>
      </c>
      <c r="AH49" s="324"/>
      <c r="AI49" s="324"/>
      <c r="AJ49" s="324"/>
      <c r="AK49" s="324"/>
      <c r="AL49" s="324"/>
      <c r="AM49" s="324"/>
      <c r="AN49" s="325" t="s">
        <v>55</v>
      </c>
      <c r="AO49" s="324"/>
      <c r="AP49" s="324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3">
        <f>ROUND(SUM(AG52:AG56),2)</f>
        <v>0</v>
      </c>
      <c r="AH51" s="313"/>
      <c r="AI51" s="313"/>
      <c r="AJ51" s="313"/>
      <c r="AK51" s="313"/>
      <c r="AL51" s="313"/>
      <c r="AM51" s="313"/>
      <c r="AN51" s="314">
        <f t="shared" ref="AN51:AN56" si="0">SUM(AG51,AT51)</f>
        <v>0</v>
      </c>
      <c r="AO51" s="314"/>
      <c r="AP51" s="314"/>
      <c r="AQ51" s="78" t="s">
        <v>5</v>
      </c>
      <c r="AR51" s="63"/>
      <c r="AS51" s="79">
        <f>ROUND(SUM(AS52:AS56),2)</f>
        <v>0</v>
      </c>
      <c r="AT51" s="80">
        <f t="shared" ref="AT51:AT56" si="1">ROUND(SUM(AV51:AW51),2)</f>
        <v>0</v>
      </c>
      <c r="AU51" s="81">
        <f>ROUND(SUM(AU52:AU56),5)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ROUND(SUM(AZ52:AZ56),2)</f>
        <v>0</v>
      </c>
      <c r="BA51" s="80">
        <f>ROUND(SUM(BA52:BA56),2)</f>
        <v>0</v>
      </c>
      <c r="BB51" s="80">
        <f>ROUND(SUM(BB52:BB56),2)</f>
        <v>0</v>
      </c>
      <c r="BC51" s="80">
        <f>ROUND(SUM(BC52:BC56),2)</f>
        <v>0</v>
      </c>
      <c r="BD51" s="82">
        <f>ROUND(SUM(BD52:BD56),2)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37.5" customHeight="1">
      <c r="A52" s="84" t="s">
        <v>75</v>
      </c>
      <c r="B52" s="85"/>
      <c r="C52" s="86"/>
      <c r="D52" s="312" t="s">
        <v>76</v>
      </c>
      <c r="E52" s="312"/>
      <c r="F52" s="312"/>
      <c r="G52" s="312"/>
      <c r="H52" s="312"/>
      <c r="I52" s="87"/>
      <c r="J52" s="312" t="s">
        <v>77</v>
      </c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0">
        <f>'23_17_01 - STAVEBNÍ ÚPRAVY'!J27</f>
        <v>0</v>
      </c>
      <c r="AH52" s="311"/>
      <c r="AI52" s="311"/>
      <c r="AJ52" s="311"/>
      <c r="AK52" s="311"/>
      <c r="AL52" s="311"/>
      <c r="AM52" s="311"/>
      <c r="AN52" s="310">
        <f t="shared" si="0"/>
        <v>0</v>
      </c>
      <c r="AO52" s="311"/>
      <c r="AP52" s="311"/>
      <c r="AQ52" s="88" t="s">
        <v>78</v>
      </c>
      <c r="AR52" s="85"/>
      <c r="AS52" s="89">
        <v>0</v>
      </c>
      <c r="AT52" s="90">
        <f t="shared" si="1"/>
        <v>0</v>
      </c>
      <c r="AU52" s="91">
        <f>'23_17_01 - STAVEBNÍ ÚPRAVY'!P87</f>
        <v>0</v>
      </c>
      <c r="AV52" s="90">
        <f>'23_17_01 - STAVEBNÍ ÚPRAVY'!J30</f>
        <v>0</v>
      </c>
      <c r="AW52" s="90">
        <f>'23_17_01 - STAVEBNÍ ÚPRAVY'!J31</f>
        <v>0</v>
      </c>
      <c r="AX52" s="90">
        <f>'23_17_01 - STAVEBNÍ ÚPRAVY'!J32</f>
        <v>0</v>
      </c>
      <c r="AY52" s="90">
        <f>'23_17_01 - STAVEBNÍ ÚPRAVY'!J33</f>
        <v>0</v>
      </c>
      <c r="AZ52" s="90">
        <f>'23_17_01 - STAVEBNÍ ÚPRAVY'!F30</f>
        <v>0</v>
      </c>
      <c r="BA52" s="90">
        <f>'23_17_01 - STAVEBNÍ ÚPRAVY'!F31</f>
        <v>0</v>
      </c>
      <c r="BB52" s="90">
        <f>'23_17_01 - STAVEBNÍ ÚPRAVY'!F32</f>
        <v>0</v>
      </c>
      <c r="BC52" s="90">
        <f>'23_17_01 - STAVEBNÍ ÚPRAVY'!F33</f>
        <v>0</v>
      </c>
      <c r="BD52" s="92">
        <f>'23_17_01 - STAVEBNÍ ÚPRAVY'!F34</f>
        <v>0</v>
      </c>
      <c r="BT52" s="93" t="s">
        <v>79</v>
      </c>
      <c r="BV52" s="93" t="s">
        <v>73</v>
      </c>
      <c r="BW52" s="93" t="s">
        <v>80</v>
      </c>
      <c r="BX52" s="93" t="s">
        <v>7</v>
      </c>
      <c r="CL52" s="93" t="s">
        <v>5</v>
      </c>
      <c r="CM52" s="93" t="s">
        <v>81</v>
      </c>
    </row>
    <row r="53" spans="1:91" s="5" customFormat="1" ht="37.5" customHeight="1">
      <c r="A53" s="84" t="s">
        <v>75</v>
      </c>
      <c r="B53" s="85"/>
      <c r="C53" s="86"/>
      <c r="D53" s="312" t="s">
        <v>82</v>
      </c>
      <c r="E53" s="312"/>
      <c r="F53" s="312"/>
      <c r="G53" s="312"/>
      <c r="H53" s="312"/>
      <c r="I53" s="87"/>
      <c r="J53" s="312" t="s">
        <v>83</v>
      </c>
      <c r="K53" s="312"/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312"/>
      <c r="Y53" s="312"/>
      <c r="Z53" s="312"/>
      <c r="AA53" s="312"/>
      <c r="AB53" s="312"/>
      <c r="AC53" s="312"/>
      <c r="AD53" s="312"/>
      <c r="AE53" s="312"/>
      <c r="AF53" s="312"/>
      <c r="AG53" s="310">
        <f>'23_17_02 - BETONOVÁ DLAŽBA'!J27</f>
        <v>0</v>
      </c>
      <c r="AH53" s="311"/>
      <c r="AI53" s="311"/>
      <c r="AJ53" s="311"/>
      <c r="AK53" s="311"/>
      <c r="AL53" s="311"/>
      <c r="AM53" s="311"/>
      <c r="AN53" s="310">
        <f t="shared" si="0"/>
        <v>0</v>
      </c>
      <c r="AO53" s="311"/>
      <c r="AP53" s="311"/>
      <c r="AQ53" s="88" t="s">
        <v>78</v>
      </c>
      <c r="AR53" s="85"/>
      <c r="AS53" s="89">
        <v>0</v>
      </c>
      <c r="AT53" s="90">
        <f t="shared" si="1"/>
        <v>0</v>
      </c>
      <c r="AU53" s="91">
        <f>'23_17_02 - BETONOVÁ DLAŽBA'!P79</f>
        <v>0</v>
      </c>
      <c r="AV53" s="90">
        <f>'23_17_02 - BETONOVÁ DLAŽBA'!J30</f>
        <v>0</v>
      </c>
      <c r="AW53" s="90">
        <f>'23_17_02 - BETONOVÁ DLAŽBA'!J31</f>
        <v>0</v>
      </c>
      <c r="AX53" s="90">
        <f>'23_17_02 - BETONOVÁ DLAŽBA'!J32</f>
        <v>0</v>
      </c>
      <c r="AY53" s="90">
        <f>'23_17_02 - BETONOVÁ DLAŽBA'!J33</f>
        <v>0</v>
      </c>
      <c r="AZ53" s="90">
        <f>'23_17_02 - BETONOVÁ DLAŽBA'!F30</f>
        <v>0</v>
      </c>
      <c r="BA53" s="90">
        <f>'23_17_02 - BETONOVÁ DLAŽBA'!F31</f>
        <v>0</v>
      </c>
      <c r="BB53" s="90">
        <f>'23_17_02 - BETONOVÁ DLAŽBA'!F32</f>
        <v>0</v>
      </c>
      <c r="BC53" s="90">
        <f>'23_17_02 - BETONOVÁ DLAŽBA'!F33</f>
        <v>0</v>
      </c>
      <c r="BD53" s="92">
        <f>'23_17_02 - BETONOVÁ DLAŽBA'!F34</f>
        <v>0</v>
      </c>
      <c r="BT53" s="93" t="s">
        <v>79</v>
      </c>
      <c r="BV53" s="93" t="s">
        <v>73</v>
      </c>
      <c r="BW53" s="93" t="s">
        <v>84</v>
      </c>
      <c r="BX53" s="93" t="s">
        <v>7</v>
      </c>
      <c r="CL53" s="93" t="s">
        <v>5</v>
      </c>
      <c r="CM53" s="93" t="s">
        <v>81</v>
      </c>
    </row>
    <row r="54" spans="1:91" s="5" customFormat="1" ht="37.5" customHeight="1">
      <c r="A54" s="84" t="s">
        <v>75</v>
      </c>
      <c r="B54" s="85"/>
      <c r="C54" s="86"/>
      <c r="D54" s="312" t="s">
        <v>85</v>
      </c>
      <c r="E54" s="312"/>
      <c r="F54" s="312"/>
      <c r="G54" s="312"/>
      <c r="H54" s="312"/>
      <c r="I54" s="87"/>
      <c r="J54" s="312" t="s">
        <v>86</v>
      </c>
      <c r="K54" s="312"/>
      <c r="L54" s="312"/>
      <c r="M54" s="312"/>
      <c r="N54" s="312"/>
      <c r="O54" s="312"/>
      <c r="P54" s="312"/>
      <c r="Q54" s="312"/>
      <c r="R54" s="312"/>
      <c r="S54" s="312"/>
      <c r="T54" s="312"/>
      <c r="U54" s="312"/>
      <c r="V54" s="312"/>
      <c r="W54" s="312"/>
      <c r="X54" s="312"/>
      <c r="Y54" s="312"/>
      <c r="Z54" s="312"/>
      <c r="AA54" s="312"/>
      <c r="AB54" s="312"/>
      <c r="AC54" s="312"/>
      <c r="AD54" s="312"/>
      <c r="AE54" s="312"/>
      <c r="AF54" s="312"/>
      <c r="AG54" s="310">
        <f>'23_17_03 - BETONOVÝ CHODN...'!J27</f>
        <v>0</v>
      </c>
      <c r="AH54" s="311"/>
      <c r="AI54" s="311"/>
      <c r="AJ54" s="311"/>
      <c r="AK54" s="311"/>
      <c r="AL54" s="311"/>
      <c r="AM54" s="311"/>
      <c r="AN54" s="310">
        <f t="shared" si="0"/>
        <v>0</v>
      </c>
      <c r="AO54" s="311"/>
      <c r="AP54" s="311"/>
      <c r="AQ54" s="88" t="s">
        <v>78</v>
      </c>
      <c r="AR54" s="85"/>
      <c r="AS54" s="89">
        <v>0</v>
      </c>
      <c r="AT54" s="90">
        <f t="shared" si="1"/>
        <v>0</v>
      </c>
      <c r="AU54" s="91">
        <f>'23_17_03 - BETONOVÝ CHODN...'!P79</f>
        <v>0</v>
      </c>
      <c r="AV54" s="90">
        <f>'23_17_03 - BETONOVÝ CHODN...'!J30</f>
        <v>0</v>
      </c>
      <c r="AW54" s="90">
        <f>'23_17_03 - BETONOVÝ CHODN...'!J31</f>
        <v>0</v>
      </c>
      <c r="AX54" s="90">
        <f>'23_17_03 - BETONOVÝ CHODN...'!J32</f>
        <v>0</v>
      </c>
      <c r="AY54" s="90">
        <f>'23_17_03 - BETONOVÝ CHODN...'!J33</f>
        <v>0</v>
      </c>
      <c r="AZ54" s="90">
        <f>'23_17_03 - BETONOVÝ CHODN...'!F30</f>
        <v>0</v>
      </c>
      <c r="BA54" s="90">
        <f>'23_17_03 - BETONOVÝ CHODN...'!F31</f>
        <v>0</v>
      </c>
      <c r="BB54" s="90">
        <f>'23_17_03 - BETONOVÝ CHODN...'!F32</f>
        <v>0</v>
      </c>
      <c r="BC54" s="90">
        <f>'23_17_03 - BETONOVÝ CHODN...'!F33</f>
        <v>0</v>
      </c>
      <c r="BD54" s="92">
        <f>'23_17_03 - BETONOVÝ CHODN...'!F34</f>
        <v>0</v>
      </c>
      <c r="BT54" s="93" t="s">
        <v>79</v>
      </c>
      <c r="BV54" s="93" t="s">
        <v>73</v>
      </c>
      <c r="BW54" s="93" t="s">
        <v>87</v>
      </c>
      <c r="BX54" s="93" t="s">
        <v>7</v>
      </c>
      <c r="CL54" s="93" t="s">
        <v>5</v>
      </c>
      <c r="CM54" s="93" t="s">
        <v>81</v>
      </c>
    </row>
    <row r="55" spans="1:91" s="5" customFormat="1" ht="37.5" customHeight="1">
      <c r="A55" s="84" t="s">
        <v>75</v>
      </c>
      <c r="B55" s="85"/>
      <c r="C55" s="86"/>
      <c r="D55" s="312" t="s">
        <v>88</v>
      </c>
      <c r="E55" s="312"/>
      <c r="F55" s="312"/>
      <c r="G55" s="312"/>
      <c r="H55" s="312"/>
      <c r="I55" s="87"/>
      <c r="J55" s="312" t="s">
        <v>89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10">
        <f>'23_17_04 - ZAHRADNÍ ÚPRAVY'!J27</f>
        <v>0</v>
      </c>
      <c r="AH55" s="311"/>
      <c r="AI55" s="311"/>
      <c r="AJ55" s="311"/>
      <c r="AK55" s="311"/>
      <c r="AL55" s="311"/>
      <c r="AM55" s="311"/>
      <c r="AN55" s="310">
        <f t="shared" si="0"/>
        <v>0</v>
      </c>
      <c r="AO55" s="311"/>
      <c r="AP55" s="311"/>
      <c r="AQ55" s="88" t="s">
        <v>78</v>
      </c>
      <c r="AR55" s="85"/>
      <c r="AS55" s="89">
        <v>0</v>
      </c>
      <c r="AT55" s="90">
        <f t="shared" si="1"/>
        <v>0</v>
      </c>
      <c r="AU55" s="91">
        <f>'23_17_04 - ZAHRADNÍ ÚPRAVY'!P80</f>
        <v>0</v>
      </c>
      <c r="AV55" s="90">
        <f>'23_17_04 - ZAHRADNÍ ÚPRAVY'!J30</f>
        <v>0</v>
      </c>
      <c r="AW55" s="90">
        <f>'23_17_04 - ZAHRADNÍ ÚPRAVY'!J31</f>
        <v>0</v>
      </c>
      <c r="AX55" s="90">
        <f>'23_17_04 - ZAHRADNÍ ÚPRAVY'!J32</f>
        <v>0</v>
      </c>
      <c r="AY55" s="90">
        <f>'23_17_04 - ZAHRADNÍ ÚPRAVY'!J33</f>
        <v>0</v>
      </c>
      <c r="AZ55" s="90">
        <f>'23_17_04 - ZAHRADNÍ ÚPRAVY'!F30</f>
        <v>0</v>
      </c>
      <c r="BA55" s="90">
        <f>'23_17_04 - ZAHRADNÍ ÚPRAVY'!F31</f>
        <v>0</v>
      </c>
      <c r="BB55" s="90">
        <f>'23_17_04 - ZAHRADNÍ ÚPRAVY'!F32</f>
        <v>0</v>
      </c>
      <c r="BC55" s="90">
        <f>'23_17_04 - ZAHRADNÍ ÚPRAVY'!F33</f>
        <v>0</v>
      </c>
      <c r="BD55" s="92">
        <f>'23_17_04 - ZAHRADNÍ ÚPRAVY'!F34</f>
        <v>0</v>
      </c>
      <c r="BT55" s="93" t="s">
        <v>79</v>
      </c>
      <c r="BV55" s="93" t="s">
        <v>73</v>
      </c>
      <c r="BW55" s="93" t="s">
        <v>90</v>
      </c>
      <c r="BX55" s="93" t="s">
        <v>7</v>
      </c>
      <c r="CL55" s="93" t="s">
        <v>5</v>
      </c>
      <c r="CM55" s="93" t="s">
        <v>81</v>
      </c>
    </row>
    <row r="56" spans="1:91" s="5" customFormat="1" ht="37.5" customHeight="1">
      <c r="A56" s="84" t="s">
        <v>75</v>
      </c>
      <c r="B56" s="85"/>
      <c r="C56" s="86"/>
      <c r="D56" s="312" t="s">
        <v>91</v>
      </c>
      <c r="E56" s="312"/>
      <c r="F56" s="312"/>
      <c r="G56" s="312"/>
      <c r="H56" s="312"/>
      <c r="I56" s="87"/>
      <c r="J56" s="312" t="s">
        <v>92</v>
      </c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310">
        <f>'23_17_05 - VRN'!J27</f>
        <v>0</v>
      </c>
      <c r="AH56" s="311"/>
      <c r="AI56" s="311"/>
      <c r="AJ56" s="311"/>
      <c r="AK56" s="311"/>
      <c r="AL56" s="311"/>
      <c r="AM56" s="311"/>
      <c r="AN56" s="310">
        <f t="shared" si="0"/>
        <v>0</v>
      </c>
      <c r="AO56" s="311"/>
      <c r="AP56" s="311"/>
      <c r="AQ56" s="88" t="s">
        <v>78</v>
      </c>
      <c r="AR56" s="85"/>
      <c r="AS56" s="94">
        <v>0</v>
      </c>
      <c r="AT56" s="95">
        <f t="shared" si="1"/>
        <v>0</v>
      </c>
      <c r="AU56" s="96">
        <f>'23_17_05 - VRN'!P80</f>
        <v>0</v>
      </c>
      <c r="AV56" s="95">
        <f>'23_17_05 - VRN'!J30</f>
        <v>0</v>
      </c>
      <c r="AW56" s="95">
        <f>'23_17_05 - VRN'!J31</f>
        <v>0</v>
      </c>
      <c r="AX56" s="95">
        <f>'23_17_05 - VRN'!J32</f>
        <v>0</v>
      </c>
      <c r="AY56" s="95">
        <f>'23_17_05 - VRN'!J33</f>
        <v>0</v>
      </c>
      <c r="AZ56" s="95">
        <f>'23_17_05 - VRN'!F30</f>
        <v>0</v>
      </c>
      <c r="BA56" s="95">
        <f>'23_17_05 - VRN'!F31</f>
        <v>0</v>
      </c>
      <c r="BB56" s="95">
        <f>'23_17_05 - VRN'!F32</f>
        <v>0</v>
      </c>
      <c r="BC56" s="95">
        <f>'23_17_05 - VRN'!F33</f>
        <v>0</v>
      </c>
      <c r="BD56" s="97">
        <f>'23_17_05 - VRN'!F34</f>
        <v>0</v>
      </c>
      <c r="BT56" s="93" t="s">
        <v>79</v>
      </c>
      <c r="BV56" s="93" t="s">
        <v>73</v>
      </c>
      <c r="BW56" s="93" t="s">
        <v>93</v>
      </c>
      <c r="BX56" s="93" t="s">
        <v>7</v>
      </c>
      <c r="CL56" s="93" t="s">
        <v>5</v>
      </c>
      <c r="CM56" s="93" t="s">
        <v>81</v>
      </c>
    </row>
    <row r="57" spans="1:91" s="1" customFormat="1" ht="30" customHeight="1">
      <c r="B57" s="40"/>
      <c r="AR57" s="40"/>
    </row>
    <row r="58" spans="1:91" s="1" customFormat="1" ht="6.95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</row>
  </sheetData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J52:AF52"/>
    <mergeCell ref="AN53:AP53"/>
    <mergeCell ref="AG53:AM53"/>
    <mergeCell ref="D53:H53"/>
    <mergeCell ref="J53:AF53"/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</mergeCells>
  <hyperlinks>
    <hyperlink ref="K1:S1" location="C2" display="1) Rekapitulace stavby"/>
    <hyperlink ref="W1:AI1" location="C51" display="2) Rekapitulace objektů stavby a soupisů prací"/>
    <hyperlink ref="A52" location="'23_17_01 - STAVEBNÍ ÚPRAVY'!C2" display="/"/>
    <hyperlink ref="A53" location="'23_17_02 - BETONOVÁ DLAŽBA'!C2" display="/"/>
    <hyperlink ref="A54" location="'23_17_03 - BETONOVÝ CHODN...'!C2" display="/"/>
    <hyperlink ref="A55" location="'23_17_04 - ZAHRADNÍ ÚPRAVY'!C2" display="/"/>
    <hyperlink ref="A56" location="'23_17_05 - VR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48" t="s">
        <v>95</v>
      </c>
      <c r="H1" s="348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8" t="s">
        <v>8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49" t="str">
        <f>'Rekapitulace stavby'!K6</f>
        <v>OPRAVA PŘEDPROSTORU ZŠ OVČÁRECKÁ_VARIANTA B</v>
      </c>
      <c r="F7" s="350"/>
      <c r="G7" s="350"/>
      <c r="H7" s="350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51" t="s">
        <v>101</v>
      </c>
      <c r="F9" s="352"/>
      <c r="G9" s="352"/>
      <c r="H9" s="352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102</v>
      </c>
      <c r="K20" s="44"/>
    </row>
    <row r="21" spans="2:11" s="1" customFormat="1" ht="18" customHeight="1">
      <c r="B21" s="40"/>
      <c r="C21" s="41"/>
      <c r="D21" s="41"/>
      <c r="E21" s="34" t="s">
        <v>103</v>
      </c>
      <c r="F21" s="41"/>
      <c r="G21" s="41"/>
      <c r="H21" s="41"/>
      <c r="I21" s="106" t="s">
        <v>30</v>
      </c>
      <c r="J21" s="34" t="s">
        <v>104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41" t="s">
        <v>5</v>
      </c>
      <c r="F24" s="341"/>
      <c r="G24" s="341"/>
      <c r="H24" s="34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ROUND(J87,2)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7">
        <f>ROUND(SUM(BE87:BE190), 2)</f>
        <v>0</v>
      </c>
      <c r="G30" s="41"/>
      <c r="H30" s="41"/>
      <c r="I30" s="118">
        <v>0.21</v>
      </c>
      <c r="J30" s="117">
        <f>ROUND(ROUND((SUM(BE87:BE190)),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7">
        <f>ROUND(SUM(BF87:BF190), 2)</f>
        <v>0</v>
      </c>
      <c r="G31" s="41"/>
      <c r="H31" s="41"/>
      <c r="I31" s="118">
        <v>0.15</v>
      </c>
      <c r="J31" s="117">
        <f>ROUND(ROUND((SUM(BF87:BF190)),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7">
        <f>ROUND(SUM(BG87:BG190),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7">
        <f>ROUND(SUM(BH87:BH190),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7">
        <f>ROUND(SUM(BI87:BI190),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105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49" t="str">
        <f>E7</f>
        <v>OPRAVA PŘEDPROSTORU ZŠ OVČÁRECKÁ_VARIANTA B</v>
      </c>
      <c r="F45" s="350"/>
      <c r="G45" s="350"/>
      <c r="H45" s="350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51" t="str">
        <f>E9</f>
        <v>23_17_01 - STAVEBNÍ ÚPRAVY</v>
      </c>
      <c r="F47" s="352"/>
      <c r="G47" s="352"/>
      <c r="H47" s="352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Kolín</v>
      </c>
      <c r="G49" s="41"/>
      <c r="H49" s="41"/>
      <c r="I49" s="106" t="s">
        <v>25</v>
      </c>
      <c r="J49" s="107" t="str">
        <f>IF(J12="","",J12)</f>
        <v>20. 9. 2017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33</v>
      </c>
      <c r="J51" s="34" t="str">
        <f>E21</f>
        <v>DONDESIGN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106</v>
      </c>
      <c r="D54" s="119"/>
      <c r="E54" s="119"/>
      <c r="F54" s="119"/>
      <c r="G54" s="119"/>
      <c r="H54" s="119"/>
      <c r="I54" s="130"/>
      <c r="J54" s="131" t="s">
        <v>107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108</v>
      </c>
      <c r="D56" s="41"/>
      <c r="E56" s="41"/>
      <c r="F56" s="41"/>
      <c r="G56" s="41"/>
      <c r="H56" s="41"/>
      <c r="I56" s="105"/>
      <c r="J56" s="115">
        <f>J87</f>
        <v>0</v>
      </c>
      <c r="K56" s="44"/>
      <c r="AU56" s="23" t="s">
        <v>109</v>
      </c>
    </row>
    <row r="57" spans="2:47" s="7" customFormat="1" ht="24.95" customHeight="1">
      <c r="B57" s="134"/>
      <c r="C57" s="135"/>
      <c r="D57" s="136" t="s">
        <v>110</v>
      </c>
      <c r="E57" s="137"/>
      <c r="F57" s="137"/>
      <c r="G57" s="137"/>
      <c r="H57" s="137"/>
      <c r="I57" s="138"/>
      <c r="J57" s="139">
        <f>J88</f>
        <v>0</v>
      </c>
      <c r="K57" s="140"/>
    </row>
    <row r="58" spans="2:47" s="8" customFormat="1" ht="19.899999999999999" customHeight="1">
      <c r="B58" s="141"/>
      <c r="C58" s="142"/>
      <c r="D58" s="143" t="s">
        <v>111</v>
      </c>
      <c r="E58" s="144"/>
      <c r="F58" s="144"/>
      <c r="G58" s="144"/>
      <c r="H58" s="144"/>
      <c r="I58" s="145"/>
      <c r="J58" s="146">
        <f>J89</f>
        <v>0</v>
      </c>
      <c r="K58" s="147"/>
    </row>
    <row r="59" spans="2:47" s="8" customFormat="1" ht="19.899999999999999" customHeight="1">
      <c r="B59" s="141"/>
      <c r="C59" s="142"/>
      <c r="D59" s="143" t="s">
        <v>112</v>
      </c>
      <c r="E59" s="144"/>
      <c r="F59" s="144"/>
      <c r="G59" s="144"/>
      <c r="H59" s="144"/>
      <c r="I59" s="145"/>
      <c r="J59" s="146">
        <f>J114</f>
        <v>0</v>
      </c>
      <c r="K59" s="147"/>
    </row>
    <row r="60" spans="2:47" s="8" customFormat="1" ht="19.899999999999999" customHeight="1">
      <c r="B60" s="141"/>
      <c r="C60" s="142"/>
      <c r="D60" s="143" t="s">
        <v>113</v>
      </c>
      <c r="E60" s="144"/>
      <c r="F60" s="144"/>
      <c r="G60" s="144"/>
      <c r="H60" s="144"/>
      <c r="I60" s="145"/>
      <c r="J60" s="146">
        <f>J125</f>
        <v>0</v>
      </c>
      <c r="K60" s="147"/>
    </row>
    <row r="61" spans="2:47" s="8" customFormat="1" ht="19.899999999999999" customHeight="1">
      <c r="B61" s="141"/>
      <c r="C61" s="142"/>
      <c r="D61" s="143" t="s">
        <v>114</v>
      </c>
      <c r="E61" s="144"/>
      <c r="F61" s="144"/>
      <c r="G61" s="144"/>
      <c r="H61" s="144"/>
      <c r="I61" s="145"/>
      <c r="J61" s="146">
        <f>J128</f>
        <v>0</v>
      </c>
      <c r="K61" s="147"/>
    </row>
    <row r="62" spans="2:47" s="8" customFormat="1" ht="19.899999999999999" customHeight="1">
      <c r="B62" s="141"/>
      <c r="C62" s="142"/>
      <c r="D62" s="143" t="s">
        <v>115</v>
      </c>
      <c r="E62" s="144"/>
      <c r="F62" s="144"/>
      <c r="G62" s="144"/>
      <c r="H62" s="144"/>
      <c r="I62" s="145"/>
      <c r="J62" s="146">
        <f>J131</f>
        <v>0</v>
      </c>
      <c r="K62" s="147"/>
    </row>
    <row r="63" spans="2:47" s="8" customFormat="1" ht="19.899999999999999" customHeight="1">
      <c r="B63" s="141"/>
      <c r="C63" s="142"/>
      <c r="D63" s="143" t="s">
        <v>116</v>
      </c>
      <c r="E63" s="144"/>
      <c r="F63" s="144"/>
      <c r="G63" s="144"/>
      <c r="H63" s="144"/>
      <c r="I63" s="145"/>
      <c r="J63" s="146">
        <f>J134</f>
        <v>0</v>
      </c>
      <c r="K63" s="147"/>
    </row>
    <row r="64" spans="2:47" s="8" customFormat="1" ht="19.899999999999999" customHeight="1">
      <c r="B64" s="141"/>
      <c r="C64" s="142"/>
      <c r="D64" s="143" t="s">
        <v>117</v>
      </c>
      <c r="E64" s="144"/>
      <c r="F64" s="144"/>
      <c r="G64" s="144"/>
      <c r="H64" s="144"/>
      <c r="I64" s="145"/>
      <c r="J64" s="146">
        <f>J166</f>
        <v>0</v>
      </c>
      <c r="K64" s="147"/>
    </row>
    <row r="65" spans="2:12" s="8" customFormat="1" ht="19.899999999999999" customHeight="1">
      <c r="B65" s="141"/>
      <c r="C65" s="142"/>
      <c r="D65" s="143" t="s">
        <v>118</v>
      </c>
      <c r="E65" s="144"/>
      <c r="F65" s="144"/>
      <c r="G65" s="144"/>
      <c r="H65" s="144"/>
      <c r="I65" s="145"/>
      <c r="J65" s="146">
        <f>J175</f>
        <v>0</v>
      </c>
      <c r="K65" s="147"/>
    </row>
    <row r="66" spans="2:12" s="7" customFormat="1" ht="24.95" customHeight="1">
      <c r="B66" s="134"/>
      <c r="C66" s="135"/>
      <c r="D66" s="136" t="s">
        <v>119</v>
      </c>
      <c r="E66" s="137"/>
      <c r="F66" s="137"/>
      <c r="G66" s="137"/>
      <c r="H66" s="137"/>
      <c r="I66" s="138"/>
      <c r="J66" s="139">
        <f>J177</f>
        <v>0</v>
      </c>
      <c r="K66" s="140"/>
    </row>
    <row r="67" spans="2:12" s="8" customFormat="1" ht="19.899999999999999" customHeight="1">
      <c r="B67" s="141"/>
      <c r="C67" s="142"/>
      <c r="D67" s="143" t="s">
        <v>120</v>
      </c>
      <c r="E67" s="144"/>
      <c r="F67" s="144"/>
      <c r="G67" s="144"/>
      <c r="H67" s="144"/>
      <c r="I67" s="145"/>
      <c r="J67" s="146">
        <f>J178</f>
        <v>0</v>
      </c>
      <c r="K67" s="147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05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26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27"/>
      <c r="J73" s="59"/>
      <c r="K73" s="59"/>
      <c r="L73" s="40"/>
    </row>
    <row r="74" spans="2:12" s="1" customFormat="1" ht="36.950000000000003" customHeight="1">
      <c r="B74" s="40"/>
      <c r="C74" s="60" t="s">
        <v>121</v>
      </c>
      <c r="L74" s="40"/>
    </row>
    <row r="75" spans="2:12" s="1" customFormat="1" ht="6.95" customHeight="1">
      <c r="B75" s="40"/>
      <c r="L75" s="40"/>
    </row>
    <row r="76" spans="2:12" s="1" customFormat="1" ht="14.45" customHeight="1">
      <c r="B76" s="40"/>
      <c r="C76" s="62" t="s">
        <v>19</v>
      </c>
      <c r="L76" s="40"/>
    </row>
    <row r="77" spans="2:12" s="1" customFormat="1" ht="22.5" customHeight="1">
      <c r="B77" s="40"/>
      <c r="E77" s="345" t="str">
        <f>E7</f>
        <v>OPRAVA PŘEDPROSTORU ZŠ OVČÁRECKÁ_VARIANTA B</v>
      </c>
      <c r="F77" s="346"/>
      <c r="G77" s="346"/>
      <c r="H77" s="346"/>
      <c r="L77" s="40"/>
    </row>
    <row r="78" spans="2:12" s="1" customFormat="1" ht="14.45" customHeight="1">
      <c r="B78" s="40"/>
      <c r="C78" s="62" t="s">
        <v>100</v>
      </c>
      <c r="L78" s="40"/>
    </row>
    <row r="79" spans="2:12" s="1" customFormat="1" ht="23.25" customHeight="1">
      <c r="B79" s="40"/>
      <c r="E79" s="315" t="str">
        <f>E9</f>
        <v>23_17_01 - STAVEBNÍ ÚPRAVY</v>
      </c>
      <c r="F79" s="347"/>
      <c r="G79" s="347"/>
      <c r="H79" s="347"/>
      <c r="L79" s="40"/>
    </row>
    <row r="80" spans="2:12" s="1" customFormat="1" ht="6.95" customHeight="1">
      <c r="B80" s="40"/>
      <c r="L80" s="40"/>
    </row>
    <row r="81" spans="2:65" s="1" customFormat="1" ht="18" customHeight="1">
      <c r="B81" s="40"/>
      <c r="C81" s="62" t="s">
        <v>23</v>
      </c>
      <c r="F81" s="148" t="str">
        <f>F12</f>
        <v>Kolín</v>
      </c>
      <c r="I81" s="149" t="s">
        <v>25</v>
      </c>
      <c r="J81" s="66" t="str">
        <f>IF(J12="","",J12)</f>
        <v>20. 9. 2017</v>
      </c>
      <c r="L81" s="40"/>
    </row>
    <row r="82" spans="2:65" s="1" customFormat="1" ht="6.95" customHeight="1">
      <c r="B82" s="40"/>
      <c r="L82" s="40"/>
    </row>
    <row r="83" spans="2:65" s="1" customFormat="1" ht="15">
      <c r="B83" s="40"/>
      <c r="C83" s="62" t="s">
        <v>27</v>
      </c>
      <c r="F83" s="148" t="str">
        <f>E15</f>
        <v xml:space="preserve"> </v>
      </c>
      <c r="I83" s="149" t="s">
        <v>33</v>
      </c>
      <c r="J83" s="148" t="str">
        <f>E21</f>
        <v>DONDESIGN s.r.o.</v>
      </c>
      <c r="L83" s="40"/>
    </row>
    <row r="84" spans="2:65" s="1" customFormat="1" ht="14.45" customHeight="1">
      <c r="B84" s="40"/>
      <c r="C84" s="62" t="s">
        <v>31</v>
      </c>
      <c r="F84" s="148" t="str">
        <f>IF(E18="","",E18)</f>
        <v/>
      </c>
      <c r="L84" s="40"/>
    </row>
    <row r="85" spans="2:65" s="1" customFormat="1" ht="10.35" customHeight="1">
      <c r="B85" s="40"/>
      <c r="L85" s="40"/>
    </row>
    <row r="86" spans="2:65" s="9" customFormat="1" ht="29.25" customHeight="1">
      <c r="B86" s="150"/>
      <c r="C86" s="151" t="s">
        <v>122</v>
      </c>
      <c r="D86" s="152" t="s">
        <v>56</v>
      </c>
      <c r="E86" s="152" t="s">
        <v>52</v>
      </c>
      <c r="F86" s="152" t="s">
        <v>123</v>
      </c>
      <c r="G86" s="152" t="s">
        <v>124</v>
      </c>
      <c r="H86" s="152" t="s">
        <v>125</v>
      </c>
      <c r="I86" s="153" t="s">
        <v>126</v>
      </c>
      <c r="J86" s="152" t="s">
        <v>107</v>
      </c>
      <c r="K86" s="154" t="s">
        <v>127</v>
      </c>
      <c r="L86" s="150"/>
      <c r="M86" s="72" t="s">
        <v>128</v>
      </c>
      <c r="N86" s="73" t="s">
        <v>41</v>
      </c>
      <c r="O86" s="73" t="s">
        <v>129</v>
      </c>
      <c r="P86" s="73" t="s">
        <v>130</v>
      </c>
      <c r="Q86" s="73" t="s">
        <v>131</v>
      </c>
      <c r="R86" s="73" t="s">
        <v>132</v>
      </c>
      <c r="S86" s="73" t="s">
        <v>133</v>
      </c>
      <c r="T86" s="74" t="s">
        <v>134</v>
      </c>
    </row>
    <row r="87" spans="2:65" s="1" customFormat="1" ht="29.25" customHeight="1">
      <c r="B87" s="40"/>
      <c r="C87" s="76" t="s">
        <v>108</v>
      </c>
      <c r="J87" s="155">
        <f>BK87</f>
        <v>0</v>
      </c>
      <c r="L87" s="40"/>
      <c r="M87" s="75"/>
      <c r="N87" s="67"/>
      <c r="O87" s="67"/>
      <c r="P87" s="156">
        <f>P88+P177</f>
        <v>0</v>
      </c>
      <c r="Q87" s="67"/>
      <c r="R87" s="156">
        <f>R88+R177</f>
        <v>79.620325690000001</v>
      </c>
      <c r="S87" s="67"/>
      <c r="T87" s="157">
        <f>T88+T177</f>
        <v>239.11799999999999</v>
      </c>
      <c r="AT87" s="23" t="s">
        <v>70</v>
      </c>
      <c r="AU87" s="23" t="s">
        <v>109</v>
      </c>
      <c r="BK87" s="158">
        <f>BK88+BK177</f>
        <v>0</v>
      </c>
    </row>
    <row r="88" spans="2:65" s="10" customFormat="1" ht="37.35" customHeight="1">
      <c r="B88" s="159"/>
      <c r="D88" s="160" t="s">
        <v>70</v>
      </c>
      <c r="E88" s="161" t="s">
        <v>135</v>
      </c>
      <c r="F88" s="161" t="s">
        <v>136</v>
      </c>
      <c r="I88" s="162"/>
      <c r="J88" s="163">
        <f>BK88</f>
        <v>0</v>
      </c>
      <c r="L88" s="159"/>
      <c r="M88" s="164"/>
      <c r="N88" s="165"/>
      <c r="O88" s="165"/>
      <c r="P88" s="166">
        <f>P89+P114+P125+P128+P131+P134+P166+P175</f>
        <v>0</v>
      </c>
      <c r="Q88" s="165"/>
      <c r="R88" s="166">
        <f>R89+R114+R125+R128+R131+R134+R166+R175</f>
        <v>79.183875690000008</v>
      </c>
      <c r="S88" s="165"/>
      <c r="T88" s="167">
        <f>T89+T114+T125+T128+T131+T134+T166+T175</f>
        <v>239.11799999999999</v>
      </c>
      <c r="AR88" s="160" t="s">
        <v>79</v>
      </c>
      <c r="AT88" s="168" t="s">
        <v>70</v>
      </c>
      <c r="AU88" s="168" t="s">
        <v>71</v>
      </c>
      <c r="AY88" s="160" t="s">
        <v>137</v>
      </c>
      <c r="BK88" s="169">
        <f>BK89+BK114+BK125+BK128+BK131+BK134+BK166+BK175</f>
        <v>0</v>
      </c>
    </row>
    <row r="89" spans="2:65" s="10" customFormat="1" ht="19.899999999999999" customHeight="1">
      <c r="B89" s="159"/>
      <c r="D89" s="170" t="s">
        <v>70</v>
      </c>
      <c r="E89" s="171" t="s">
        <v>79</v>
      </c>
      <c r="F89" s="171" t="s">
        <v>138</v>
      </c>
      <c r="I89" s="162"/>
      <c r="J89" s="172">
        <f>BK89</f>
        <v>0</v>
      </c>
      <c r="L89" s="159"/>
      <c r="M89" s="164"/>
      <c r="N89" s="165"/>
      <c r="O89" s="165"/>
      <c r="P89" s="166">
        <f>SUM(P90:P113)</f>
        <v>0</v>
      </c>
      <c r="Q89" s="165"/>
      <c r="R89" s="166">
        <f>SUM(R90:R113)</f>
        <v>0</v>
      </c>
      <c r="S89" s="165"/>
      <c r="T89" s="167">
        <f>SUM(T90:T113)</f>
        <v>119.48799999999999</v>
      </c>
      <c r="AR89" s="160" t="s">
        <v>79</v>
      </c>
      <c r="AT89" s="168" t="s">
        <v>70</v>
      </c>
      <c r="AU89" s="168" t="s">
        <v>79</v>
      </c>
      <c r="AY89" s="160" t="s">
        <v>137</v>
      </c>
      <c r="BK89" s="169">
        <f>SUM(BK90:BK113)</f>
        <v>0</v>
      </c>
    </row>
    <row r="90" spans="2:65" s="1" customFormat="1" ht="57" customHeight="1">
      <c r="B90" s="173"/>
      <c r="C90" s="174" t="s">
        <v>79</v>
      </c>
      <c r="D90" s="174" t="s">
        <v>139</v>
      </c>
      <c r="E90" s="175" t="s">
        <v>140</v>
      </c>
      <c r="F90" s="176" t="s">
        <v>141</v>
      </c>
      <c r="G90" s="177" t="s">
        <v>142</v>
      </c>
      <c r="H90" s="178">
        <v>3.8</v>
      </c>
      <c r="I90" s="179"/>
      <c r="J90" s="180">
        <f>ROUND(I90*H90,2)</f>
        <v>0</v>
      </c>
      <c r="K90" s="176" t="s">
        <v>143</v>
      </c>
      <c r="L90" s="40"/>
      <c r="M90" s="181" t="s">
        <v>5</v>
      </c>
      <c r="N90" s="182" t="s">
        <v>42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0.255</v>
      </c>
      <c r="T90" s="184">
        <f>S90*H90</f>
        <v>0.96899999999999997</v>
      </c>
      <c r="AR90" s="23" t="s">
        <v>144</v>
      </c>
      <c r="AT90" s="23" t="s">
        <v>139</v>
      </c>
      <c r="AU90" s="23" t="s">
        <v>81</v>
      </c>
      <c r="AY90" s="23" t="s">
        <v>137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79</v>
      </c>
      <c r="BK90" s="185">
        <f>ROUND(I90*H90,2)</f>
        <v>0</v>
      </c>
      <c r="BL90" s="23" t="s">
        <v>144</v>
      </c>
      <c r="BM90" s="23" t="s">
        <v>145</v>
      </c>
    </row>
    <row r="91" spans="2:65" s="11" customFormat="1">
      <c r="B91" s="186"/>
      <c r="D91" s="187" t="s">
        <v>146</v>
      </c>
      <c r="E91" s="188" t="s">
        <v>5</v>
      </c>
      <c r="F91" s="189" t="s">
        <v>147</v>
      </c>
      <c r="H91" s="190">
        <v>3.8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95" t="s">
        <v>146</v>
      </c>
      <c r="AU91" s="195" t="s">
        <v>81</v>
      </c>
      <c r="AV91" s="11" t="s">
        <v>81</v>
      </c>
      <c r="AW91" s="11" t="s">
        <v>34</v>
      </c>
      <c r="AX91" s="11" t="s">
        <v>79</v>
      </c>
      <c r="AY91" s="195" t="s">
        <v>137</v>
      </c>
    </row>
    <row r="92" spans="2:65" s="1" customFormat="1" ht="57" customHeight="1">
      <c r="B92" s="173"/>
      <c r="C92" s="174" t="s">
        <v>81</v>
      </c>
      <c r="D92" s="174" t="s">
        <v>139</v>
      </c>
      <c r="E92" s="175" t="s">
        <v>148</v>
      </c>
      <c r="F92" s="176" t="s">
        <v>149</v>
      </c>
      <c r="G92" s="177" t="s">
        <v>142</v>
      </c>
      <c r="H92" s="178">
        <v>310.5</v>
      </c>
      <c r="I92" s="179"/>
      <c r="J92" s="180">
        <f>ROUND(I92*H92,2)</f>
        <v>0</v>
      </c>
      <c r="K92" s="176" t="s">
        <v>143</v>
      </c>
      <c r="L92" s="40"/>
      <c r="M92" s="181" t="s">
        <v>5</v>
      </c>
      <c r="N92" s="182" t="s">
        <v>42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0.3</v>
      </c>
      <c r="T92" s="184">
        <f>S92*H92</f>
        <v>93.149999999999991</v>
      </c>
      <c r="AR92" s="23" t="s">
        <v>144</v>
      </c>
      <c r="AT92" s="23" t="s">
        <v>139</v>
      </c>
      <c r="AU92" s="23" t="s">
        <v>81</v>
      </c>
      <c r="AY92" s="23" t="s">
        <v>137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79</v>
      </c>
      <c r="BK92" s="185">
        <f>ROUND(I92*H92,2)</f>
        <v>0</v>
      </c>
      <c r="BL92" s="23" t="s">
        <v>144</v>
      </c>
      <c r="BM92" s="23" t="s">
        <v>150</v>
      </c>
    </row>
    <row r="93" spans="2:65" s="11" customFormat="1">
      <c r="B93" s="186"/>
      <c r="D93" s="187" t="s">
        <v>146</v>
      </c>
      <c r="E93" s="188" t="s">
        <v>5</v>
      </c>
      <c r="F93" s="189" t="s">
        <v>151</v>
      </c>
      <c r="H93" s="190">
        <v>310.5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95" t="s">
        <v>146</v>
      </c>
      <c r="AU93" s="195" t="s">
        <v>81</v>
      </c>
      <c r="AV93" s="11" t="s">
        <v>81</v>
      </c>
      <c r="AW93" s="11" t="s">
        <v>34</v>
      </c>
      <c r="AX93" s="11" t="s">
        <v>79</v>
      </c>
      <c r="AY93" s="195" t="s">
        <v>137</v>
      </c>
    </row>
    <row r="94" spans="2:65" s="1" customFormat="1" ht="31.5" customHeight="1">
      <c r="B94" s="173"/>
      <c r="C94" s="174" t="s">
        <v>152</v>
      </c>
      <c r="D94" s="174" t="s">
        <v>139</v>
      </c>
      <c r="E94" s="175" t="s">
        <v>153</v>
      </c>
      <c r="F94" s="176" t="s">
        <v>154</v>
      </c>
      <c r="G94" s="177" t="s">
        <v>155</v>
      </c>
      <c r="H94" s="178">
        <v>110.3</v>
      </c>
      <c r="I94" s="179"/>
      <c r="J94" s="180">
        <f>ROUND(I94*H94,2)</f>
        <v>0</v>
      </c>
      <c r="K94" s="176" t="s">
        <v>143</v>
      </c>
      <c r="L94" s="40"/>
      <c r="M94" s="181" t="s">
        <v>5</v>
      </c>
      <c r="N94" s="182" t="s">
        <v>42</v>
      </c>
      <c r="O94" s="41"/>
      <c r="P94" s="183">
        <f>O94*H94</f>
        <v>0</v>
      </c>
      <c r="Q94" s="183">
        <v>0</v>
      </c>
      <c r="R94" s="183">
        <f>Q94*H94</f>
        <v>0</v>
      </c>
      <c r="S94" s="183">
        <v>0.23</v>
      </c>
      <c r="T94" s="184">
        <f>S94*H94</f>
        <v>25.369</v>
      </c>
      <c r="AR94" s="23" t="s">
        <v>144</v>
      </c>
      <c r="AT94" s="23" t="s">
        <v>139</v>
      </c>
      <c r="AU94" s="23" t="s">
        <v>81</v>
      </c>
      <c r="AY94" s="23" t="s">
        <v>137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79</v>
      </c>
      <c r="BK94" s="185">
        <f>ROUND(I94*H94,2)</f>
        <v>0</v>
      </c>
      <c r="BL94" s="23" t="s">
        <v>144</v>
      </c>
      <c r="BM94" s="23" t="s">
        <v>156</v>
      </c>
    </row>
    <row r="95" spans="2:65" s="1" customFormat="1" ht="31.5" customHeight="1">
      <c r="B95" s="173"/>
      <c r="C95" s="174" t="s">
        <v>144</v>
      </c>
      <c r="D95" s="174" t="s">
        <v>139</v>
      </c>
      <c r="E95" s="175" t="s">
        <v>157</v>
      </c>
      <c r="F95" s="176" t="s">
        <v>158</v>
      </c>
      <c r="G95" s="177" t="s">
        <v>159</v>
      </c>
      <c r="H95" s="178">
        <v>18.204999999999998</v>
      </c>
      <c r="I95" s="179"/>
      <c r="J95" s="180">
        <f>ROUND(I95*H95,2)</f>
        <v>0</v>
      </c>
      <c r="K95" s="176" t="s">
        <v>143</v>
      </c>
      <c r="L95" s="40"/>
      <c r="M95" s="181" t="s">
        <v>5</v>
      </c>
      <c r="N95" s="182" t="s">
        <v>42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144</v>
      </c>
      <c r="AT95" s="23" t="s">
        <v>139</v>
      </c>
      <c r="AU95" s="23" t="s">
        <v>81</v>
      </c>
      <c r="AY95" s="23" t="s">
        <v>137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79</v>
      </c>
      <c r="BK95" s="185">
        <f>ROUND(I95*H95,2)</f>
        <v>0</v>
      </c>
      <c r="BL95" s="23" t="s">
        <v>144</v>
      </c>
      <c r="BM95" s="23" t="s">
        <v>160</v>
      </c>
    </row>
    <row r="96" spans="2:65" s="11" customFormat="1" ht="27">
      <c r="B96" s="186"/>
      <c r="D96" s="187" t="s">
        <v>146</v>
      </c>
      <c r="E96" s="188" t="s">
        <v>5</v>
      </c>
      <c r="F96" s="189" t="s">
        <v>161</v>
      </c>
      <c r="H96" s="190">
        <v>18.204999999999998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5" t="s">
        <v>146</v>
      </c>
      <c r="AU96" s="195" t="s">
        <v>81</v>
      </c>
      <c r="AV96" s="11" t="s">
        <v>81</v>
      </c>
      <c r="AW96" s="11" t="s">
        <v>34</v>
      </c>
      <c r="AX96" s="11" t="s">
        <v>79</v>
      </c>
      <c r="AY96" s="195" t="s">
        <v>137</v>
      </c>
    </row>
    <row r="97" spans="2:65" s="1" customFormat="1" ht="31.5" customHeight="1">
      <c r="B97" s="173"/>
      <c r="C97" s="174" t="s">
        <v>162</v>
      </c>
      <c r="D97" s="174" t="s">
        <v>139</v>
      </c>
      <c r="E97" s="175" t="s">
        <v>163</v>
      </c>
      <c r="F97" s="176" t="s">
        <v>164</v>
      </c>
      <c r="G97" s="177" t="s">
        <v>159</v>
      </c>
      <c r="H97" s="178">
        <v>17.437999999999999</v>
      </c>
      <c r="I97" s="179"/>
      <c r="J97" s="180">
        <f>ROUND(I97*H97,2)</f>
        <v>0</v>
      </c>
      <c r="K97" s="176" t="s">
        <v>143</v>
      </c>
      <c r="L97" s="40"/>
      <c r="M97" s="181" t="s">
        <v>5</v>
      </c>
      <c r="N97" s="182" t="s">
        <v>42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144</v>
      </c>
      <c r="AT97" s="23" t="s">
        <v>139</v>
      </c>
      <c r="AU97" s="23" t="s">
        <v>81</v>
      </c>
      <c r="AY97" s="23" t="s">
        <v>137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79</v>
      </c>
      <c r="BK97" s="185">
        <f>ROUND(I97*H97,2)</f>
        <v>0</v>
      </c>
      <c r="BL97" s="23" t="s">
        <v>144</v>
      </c>
      <c r="BM97" s="23" t="s">
        <v>165</v>
      </c>
    </row>
    <row r="98" spans="2:65" s="11" customFormat="1">
      <c r="B98" s="186"/>
      <c r="D98" s="187" t="s">
        <v>146</v>
      </c>
      <c r="E98" s="188" t="s">
        <v>5</v>
      </c>
      <c r="F98" s="189" t="s">
        <v>166</v>
      </c>
      <c r="H98" s="190">
        <v>17.437999999999999</v>
      </c>
      <c r="I98" s="191"/>
      <c r="L98" s="186"/>
      <c r="M98" s="192"/>
      <c r="N98" s="193"/>
      <c r="O98" s="193"/>
      <c r="P98" s="193"/>
      <c r="Q98" s="193"/>
      <c r="R98" s="193"/>
      <c r="S98" s="193"/>
      <c r="T98" s="194"/>
      <c r="AT98" s="195" t="s">
        <v>146</v>
      </c>
      <c r="AU98" s="195" t="s">
        <v>81</v>
      </c>
      <c r="AV98" s="11" t="s">
        <v>81</v>
      </c>
      <c r="AW98" s="11" t="s">
        <v>34</v>
      </c>
      <c r="AX98" s="11" t="s">
        <v>79</v>
      </c>
      <c r="AY98" s="195" t="s">
        <v>137</v>
      </c>
    </row>
    <row r="99" spans="2:65" s="1" customFormat="1" ht="31.5" customHeight="1">
      <c r="B99" s="173"/>
      <c r="C99" s="174" t="s">
        <v>167</v>
      </c>
      <c r="D99" s="174" t="s">
        <v>139</v>
      </c>
      <c r="E99" s="175" t="s">
        <v>168</v>
      </c>
      <c r="F99" s="176" t="s">
        <v>169</v>
      </c>
      <c r="G99" s="177" t="s">
        <v>159</v>
      </c>
      <c r="H99" s="178">
        <v>8.9350000000000005</v>
      </c>
      <c r="I99" s="179"/>
      <c r="J99" s="180">
        <f>ROUND(I99*H99,2)</f>
        <v>0</v>
      </c>
      <c r="K99" s="176" t="s">
        <v>143</v>
      </c>
      <c r="L99" s="40"/>
      <c r="M99" s="181" t="s">
        <v>5</v>
      </c>
      <c r="N99" s="182" t="s">
        <v>42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144</v>
      </c>
      <c r="AT99" s="23" t="s">
        <v>139</v>
      </c>
      <c r="AU99" s="23" t="s">
        <v>81</v>
      </c>
      <c r="AY99" s="23" t="s">
        <v>137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79</v>
      </c>
      <c r="BK99" s="185">
        <f>ROUND(I99*H99,2)</f>
        <v>0</v>
      </c>
      <c r="BL99" s="23" t="s">
        <v>144</v>
      </c>
      <c r="BM99" s="23" t="s">
        <v>170</v>
      </c>
    </row>
    <row r="100" spans="2:65" s="12" customFormat="1">
      <c r="B100" s="196"/>
      <c r="D100" s="197" t="s">
        <v>146</v>
      </c>
      <c r="E100" s="198" t="s">
        <v>5</v>
      </c>
      <c r="F100" s="199" t="s">
        <v>171</v>
      </c>
      <c r="H100" s="200" t="s">
        <v>5</v>
      </c>
      <c r="I100" s="201"/>
      <c r="L100" s="196"/>
      <c r="M100" s="202"/>
      <c r="N100" s="203"/>
      <c r="O100" s="203"/>
      <c r="P100" s="203"/>
      <c r="Q100" s="203"/>
      <c r="R100" s="203"/>
      <c r="S100" s="203"/>
      <c r="T100" s="204"/>
      <c r="AT100" s="200" t="s">
        <v>146</v>
      </c>
      <c r="AU100" s="200" t="s">
        <v>81</v>
      </c>
      <c r="AV100" s="12" t="s">
        <v>79</v>
      </c>
      <c r="AW100" s="12" t="s">
        <v>34</v>
      </c>
      <c r="AX100" s="12" t="s">
        <v>71</v>
      </c>
      <c r="AY100" s="200" t="s">
        <v>137</v>
      </c>
    </row>
    <row r="101" spans="2:65" s="11" customFormat="1">
      <c r="B101" s="186"/>
      <c r="D101" s="197" t="s">
        <v>146</v>
      </c>
      <c r="E101" s="195" t="s">
        <v>5</v>
      </c>
      <c r="F101" s="205" t="s">
        <v>172</v>
      </c>
      <c r="H101" s="206">
        <v>5.125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95" t="s">
        <v>146</v>
      </c>
      <c r="AU101" s="195" t="s">
        <v>81</v>
      </c>
      <c r="AV101" s="11" t="s">
        <v>81</v>
      </c>
      <c r="AW101" s="11" t="s">
        <v>34</v>
      </c>
      <c r="AX101" s="11" t="s">
        <v>71</v>
      </c>
      <c r="AY101" s="195" t="s">
        <v>137</v>
      </c>
    </row>
    <row r="102" spans="2:65" s="12" customFormat="1">
      <c r="B102" s="196"/>
      <c r="D102" s="197" t="s">
        <v>146</v>
      </c>
      <c r="E102" s="198" t="s">
        <v>5</v>
      </c>
      <c r="F102" s="199" t="s">
        <v>173</v>
      </c>
      <c r="H102" s="200" t="s">
        <v>5</v>
      </c>
      <c r="I102" s="201"/>
      <c r="L102" s="196"/>
      <c r="M102" s="202"/>
      <c r="N102" s="203"/>
      <c r="O102" s="203"/>
      <c r="P102" s="203"/>
      <c r="Q102" s="203"/>
      <c r="R102" s="203"/>
      <c r="S102" s="203"/>
      <c r="T102" s="204"/>
      <c r="AT102" s="200" t="s">
        <v>146</v>
      </c>
      <c r="AU102" s="200" t="s">
        <v>81</v>
      </c>
      <c r="AV102" s="12" t="s">
        <v>79</v>
      </c>
      <c r="AW102" s="12" t="s">
        <v>34</v>
      </c>
      <c r="AX102" s="12" t="s">
        <v>71</v>
      </c>
      <c r="AY102" s="200" t="s">
        <v>137</v>
      </c>
    </row>
    <row r="103" spans="2:65" s="11" customFormat="1">
      <c r="B103" s="186"/>
      <c r="D103" s="197" t="s">
        <v>146</v>
      </c>
      <c r="E103" s="195" t="s">
        <v>5</v>
      </c>
      <c r="F103" s="205" t="s">
        <v>174</v>
      </c>
      <c r="H103" s="206">
        <v>3.81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146</v>
      </c>
      <c r="AU103" s="195" t="s">
        <v>81</v>
      </c>
      <c r="AV103" s="11" t="s">
        <v>81</v>
      </c>
      <c r="AW103" s="11" t="s">
        <v>34</v>
      </c>
      <c r="AX103" s="11" t="s">
        <v>71</v>
      </c>
      <c r="AY103" s="195" t="s">
        <v>137</v>
      </c>
    </row>
    <row r="104" spans="2:65" s="13" customFormat="1">
      <c r="B104" s="207"/>
      <c r="D104" s="187" t="s">
        <v>146</v>
      </c>
      <c r="E104" s="208" t="s">
        <v>5</v>
      </c>
      <c r="F104" s="209" t="s">
        <v>175</v>
      </c>
      <c r="H104" s="210">
        <v>8.9350000000000005</v>
      </c>
      <c r="I104" s="211"/>
      <c r="L104" s="207"/>
      <c r="M104" s="212"/>
      <c r="N104" s="213"/>
      <c r="O104" s="213"/>
      <c r="P104" s="213"/>
      <c r="Q104" s="213"/>
      <c r="R104" s="213"/>
      <c r="S104" s="213"/>
      <c r="T104" s="214"/>
      <c r="AT104" s="215" t="s">
        <v>146</v>
      </c>
      <c r="AU104" s="215" t="s">
        <v>81</v>
      </c>
      <c r="AV104" s="13" t="s">
        <v>144</v>
      </c>
      <c r="AW104" s="13" t="s">
        <v>34</v>
      </c>
      <c r="AX104" s="13" t="s">
        <v>79</v>
      </c>
      <c r="AY104" s="215" t="s">
        <v>137</v>
      </c>
    </row>
    <row r="105" spans="2:65" s="1" customFormat="1" ht="31.5" customHeight="1">
      <c r="B105" s="173"/>
      <c r="C105" s="174" t="s">
        <v>176</v>
      </c>
      <c r="D105" s="174" t="s">
        <v>139</v>
      </c>
      <c r="E105" s="175" t="s">
        <v>177</v>
      </c>
      <c r="F105" s="176" t="s">
        <v>178</v>
      </c>
      <c r="G105" s="177" t="s">
        <v>159</v>
      </c>
      <c r="H105" s="178">
        <v>4.6550000000000002</v>
      </c>
      <c r="I105" s="179"/>
      <c r="J105" s="180">
        <f>ROUND(I105*H105,2)</f>
        <v>0</v>
      </c>
      <c r="K105" s="176" t="s">
        <v>5</v>
      </c>
      <c r="L105" s="40"/>
      <c r="M105" s="181" t="s">
        <v>5</v>
      </c>
      <c r="N105" s="182" t="s">
        <v>42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144</v>
      </c>
      <c r="AT105" s="23" t="s">
        <v>139</v>
      </c>
      <c r="AU105" s="23" t="s">
        <v>81</v>
      </c>
      <c r="AY105" s="23" t="s">
        <v>137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79</v>
      </c>
      <c r="BK105" s="185">
        <f>ROUND(I105*H105,2)</f>
        <v>0</v>
      </c>
      <c r="BL105" s="23" t="s">
        <v>144</v>
      </c>
      <c r="BM105" s="23" t="s">
        <v>179</v>
      </c>
    </row>
    <row r="106" spans="2:65" s="11" customFormat="1" ht="27">
      <c r="B106" s="186"/>
      <c r="D106" s="187" t="s">
        <v>146</v>
      </c>
      <c r="E106" s="188" t="s">
        <v>5</v>
      </c>
      <c r="F106" s="189" t="s">
        <v>180</v>
      </c>
      <c r="H106" s="190">
        <v>4.6550000000000002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95" t="s">
        <v>146</v>
      </c>
      <c r="AU106" s="195" t="s">
        <v>81</v>
      </c>
      <c r="AV106" s="11" t="s">
        <v>81</v>
      </c>
      <c r="AW106" s="11" t="s">
        <v>34</v>
      </c>
      <c r="AX106" s="11" t="s">
        <v>79</v>
      </c>
      <c r="AY106" s="195" t="s">
        <v>137</v>
      </c>
    </row>
    <row r="107" spans="2:65" s="1" customFormat="1" ht="31.5" customHeight="1">
      <c r="B107" s="173"/>
      <c r="C107" s="174" t="s">
        <v>181</v>
      </c>
      <c r="D107" s="174" t="s">
        <v>139</v>
      </c>
      <c r="E107" s="175" t="s">
        <v>182</v>
      </c>
      <c r="F107" s="176" t="s">
        <v>183</v>
      </c>
      <c r="G107" s="177" t="s">
        <v>159</v>
      </c>
      <c r="H107" s="178">
        <v>31.027999999999999</v>
      </c>
      <c r="I107" s="179"/>
      <c r="J107" s="180">
        <f>ROUND(I107*H107,2)</f>
        <v>0</v>
      </c>
      <c r="K107" s="176" t="s">
        <v>143</v>
      </c>
      <c r="L107" s="40"/>
      <c r="M107" s="181" t="s">
        <v>5</v>
      </c>
      <c r="N107" s="182" t="s">
        <v>42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144</v>
      </c>
      <c r="AT107" s="23" t="s">
        <v>139</v>
      </c>
      <c r="AU107" s="23" t="s">
        <v>81</v>
      </c>
      <c r="AY107" s="23" t="s">
        <v>137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79</v>
      </c>
      <c r="BK107" s="185">
        <f>ROUND(I107*H107,2)</f>
        <v>0</v>
      </c>
      <c r="BL107" s="23" t="s">
        <v>144</v>
      </c>
      <c r="BM107" s="23" t="s">
        <v>184</v>
      </c>
    </row>
    <row r="108" spans="2:65" s="1" customFormat="1" ht="44.25" customHeight="1">
      <c r="B108" s="173"/>
      <c r="C108" s="174" t="s">
        <v>185</v>
      </c>
      <c r="D108" s="174" t="s">
        <v>139</v>
      </c>
      <c r="E108" s="175" t="s">
        <v>186</v>
      </c>
      <c r="F108" s="176" t="s">
        <v>187</v>
      </c>
      <c r="G108" s="177" t="s">
        <v>159</v>
      </c>
      <c r="H108" s="178">
        <v>31.027999999999999</v>
      </c>
      <c r="I108" s="179"/>
      <c r="J108" s="180">
        <f>ROUND(I108*H108,2)</f>
        <v>0</v>
      </c>
      <c r="K108" s="176" t="s">
        <v>143</v>
      </c>
      <c r="L108" s="40"/>
      <c r="M108" s="181" t="s">
        <v>5</v>
      </c>
      <c r="N108" s="182" t="s">
        <v>42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144</v>
      </c>
      <c r="AT108" s="23" t="s">
        <v>139</v>
      </c>
      <c r="AU108" s="23" t="s">
        <v>81</v>
      </c>
      <c r="AY108" s="23" t="s">
        <v>137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79</v>
      </c>
      <c r="BK108" s="185">
        <f>ROUND(I108*H108,2)</f>
        <v>0</v>
      </c>
      <c r="BL108" s="23" t="s">
        <v>144</v>
      </c>
      <c r="BM108" s="23" t="s">
        <v>188</v>
      </c>
    </row>
    <row r="109" spans="2:65" s="1" customFormat="1" ht="44.25" customHeight="1">
      <c r="B109" s="173"/>
      <c r="C109" s="174" t="s">
        <v>189</v>
      </c>
      <c r="D109" s="174" t="s">
        <v>139</v>
      </c>
      <c r="E109" s="175" t="s">
        <v>190</v>
      </c>
      <c r="F109" s="176" t="s">
        <v>191</v>
      </c>
      <c r="G109" s="177" t="s">
        <v>159</v>
      </c>
      <c r="H109" s="178">
        <v>248.22399999999999</v>
      </c>
      <c r="I109" s="179"/>
      <c r="J109" s="180">
        <f>ROUND(I109*H109,2)</f>
        <v>0</v>
      </c>
      <c r="K109" s="176" t="s">
        <v>143</v>
      </c>
      <c r="L109" s="40"/>
      <c r="M109" s="181" t="s">
        <v>5</v>
      </c>
      <c r="N109" s="182" t="s">
        <v>42</v>
      </c>
      <c r="O109" s="4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23" t="s">
        <v>144</v>
      </c>
      <c r="AT109" s="23" t="s">
        <v>139</v>
      </c>
      <c r="AU109" s="23" t="s">
        <v>81</v>
      </c>
      <c r="AY109" s="23" t="s">
        <v>137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79</v>
      </c>
      <c r="BK109" s="185">
        <f>ROUND(I109*H109,2)</f>
        <v>0</v>
      </c>
      <c r="BL109" s="23" t="s">
        <v>144</v>
      </c>
      <c r="BM109" s="23" t="s">
        <v>192</v>
      </c>
    </row>
    <row r="110" spans="2:65" s="11" customFormat="1">
      <c r="B110" s="186"/>
      <c r="D110" s="187" t="s">
        <v>146</v>
      </c>
      <c r="F110" s="189" t="s">
        <v>193</v>
      </c>
      <c r="H110" s="190">
        <v>248.22399999999999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5" t="s">
        <v>146</v>
      </c>
      <c r="AU110" s="195" t="s">
        <v>81</v>
      </c>
      <c r="AV110" s="11" t="s">
        <v>81</v>
      </c>
      <c r="AW110" s="11" t="s">
        <v>6</v>
      </c>
      <c r="AX110" s="11" t="s">
        <v>79</v>
      </c>
      <c r="AY110" s="195" t="s">
        <v>137</v>
      </c>
    </row>
    <row r="111" spans="2:65" s="1" customFormat="1" ht="22.5" customHeight="1">
      <c r="B111" s="173"/>
      <c r="C111" s="174" t="s">
        <v>194</v>
      </c>
      <c r="D111" s="174" t="s">
        <v>139</v>
      </c>
      <c r="E111" s="175" t="s">
        <v>195</v>
      </c>
      <c r="F111" s="176" t="s">
        <v>196</v>
      </c>
      <c r="G111" s="177" t="s">
        <v>159</v>
      </c>
      <c r="H111" s="178">
        <v>31.027999999999999</v>
      </c>
      <c r="I111" s="179"/>
      <c r="J111" s="180">
        <f>ROUND(I111*H111,2)</f>
        <v>0</v>
      </c>
      <c r="K111" s="176" t="s">
        <v>143</v>
      </c>
      <c r="L111" s="40"/>
      <c r="M111" s="181" t="s">
        <v>5</v>
      </c>
      <c r="N111" s="182" t="s">
        <v>42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144</v>
      </c>
      <c r="AT111" s="23" t="s">
        <v>139</v>
      </c>
      <c r="AU111" s="23" t="s">
        <v>81</v>
      </c>
      <c r="AY111" s="23" t="s">
        <v>137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79</v>
      </c>
      <c r="BK111" s="185">
        <f>ROUND(I111*H111,2)</f>
        <v>0</v>
      </c>
      <c r="BL111" s="23" t="s">
        <v>144</v>
      </c>
      <c r="BM111" s="23" t="s">
        <v>197</v>
      </c>
    </row>
    <row r="112" spans="2:65" s="1" customFormat="1" ht="22.5" customHeight="1">
      <c r="B112" s="173"/>
      <c r="C112" s="174" t="s">
        <v>198</v>
      </c>
      <c r="D112" s="174" t="s">
        <v>139</v>
      </c>
      <c r="E112" s="175" t="s">
        <v>199</v>
      </c>
      <c r="F112" s="176" t="s">
        <v>200</v>
      </c>
      <c r="G112" s="177" t="s">
        <v>201</v>
      </c>
      <c r="H112" s="178">
        <v>55.85</v>
      </c>
      <c r="I112" s="179"/>
      <c r="J112" s="180">
        <f>ROUND(I112*H112,2)</f>
        <v>0</v>
      </c>
      <c r="K112" s="176" t="s">
        <v>143</v>
      </c>
      <c r="L112" s="40"/>
      <c r="M112" s="181" t="s">
        <v>5</v>
      </c>
      <c r="N112" s="182" t="s">
        <v>42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144</v>
      </c>
      <c r="AT112" s="23" t="s">
        <v>139</v>
      </c>
      <c r="AU112" s="23" t="s">
        <v>81</v>
      </c>
      <c r="AY112" s="23" t="s">
        <v>137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79</v>
      </c>
      <c r="BK112" s="185">
        <f>ROUND(I112*H112,2)</f>
        <v>0</v>
      </c>
      <c r="BL112" s="23" t="s">
        <v>144</v>
      </c>
      <c r="BM112" s="23" t="s">
        <v>202</v>
      </c>
    </row>
    <row r="113" spans="2:65" s="11" customFormat="1">
      <c r="B113" s="186"/>
      <c r="D113" s="197" t="s">
        <v>146</v>
      </c>
      <c r="E113" s="195" t="s">
        <v>5</v>
      </c>
      <c r="F113" s="205" t="s">
        <v>203</v>
      </c>
      <c r="H113" s="206">
        <v>55.85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146</v>
      </c>
      <c r="AU113" s="195" t="s">
        <v>81</v>
      </c>
      <c r="AV113" s="11" t="s">
        <v>81</v>
      </c>
      <c r="AW113" s="11" t="s">
        <v>34</v>
      </c>
      <c r="AX113" s="11" t="s">
        <v>79</v>
      </c>
      <c r="AY113" s="195" t="s">
        <v>137</v>
      </c>
    </row>
    <row r="114" spans="2:65" s="10" customFormat="1" ht="29.85" customHeight="1">
      <c r="B114" s="159"/>
      <c r="D114" s="170" t="s">
        <v>70</v>
      </c>
      <c r="E114" s="171" t="s">
        <v>81</v>
      </c>
      <c r="F114" s="171" t="s">
        <v>204</v>
      </c>
      <c r="I114" s="162"/>
      <c r="J114" s="172">
        <f>BK114</f>
        <v>0</v>
      </c>
      <c r="L114" s="159"/>
      <c r="M114" s="164"/>
      <c r="N114" s="165"/>
      <c r="O114" s="165"/>
      <c r="P114" s="166">
        <f>SUM(P115:P124)</f>
        <v>0</v>
      </c>
      <c r="Q114" s="165"/>
      <c r="R114" s="166">
        <f>SUM(R115:R124)</f>
        <v>15.131421109999998</v>
      </c>
      <c r="S114" s="165"/>
      <c r="T114" s="167">
        <f>SUM(T115:T124)</f>
        <v>0</v>
      </c>
      <c r="AR114" s="160" t="s">
        <v>79</v>
      </c>
      <c r="AT114" s="168" t="s">
        <v>70</v>
      </c>
      <c r="AU114" s="168" t="s">
        <v>79</v>
      </c>
      <c r="AY114" s="160" t="s">
        <v>137</v>
      </c>
      <c r="BK114" s="169">
        <f>SUM(BK115:BK124)</f>
        <v>0</v>
      </c>
    </row>
    <row r="115" spans="2:65" s="1" customFormat="1" ht="31.5" customHeight="1">
      <c r="B115" s="173"/>
      <c r="C115" s="174" t="s">
        <v>205</v>
      </c>
      <c r="D115" s="174" t="s">
        <v>139</v>
      </c>
      <c r="E115" s="175" t="s">
        <v>206</v>
      </c>
      <c r="F115" s="176" t="s">
        <v>207</v>
      </c>
      <c r="G115" s="177" t="s">
        <v>159</v>
      </c>
      <c r="H115" s="178">
        <v>6.1429999999999998</v>
      </c>
      <c r="I115" s="179"/>
      <c r="J115" s="180">
        <f>ROUND(I115*H115,2)</f>
        <v>0</v>
      </c>
      <c r="K115" s="176" t="s">
        <v>143</v>
      </c>
      <c r="L115" s="40"/>
      <c r="M115" s="181" t="s">
        <v>5</v>
      </c>
      <c r="N115" s="182" t="s">
        <v>42</v>
      </c>
      <c r="O115" s="41"/>
      <c r="P115" s="183">
        <f>O115*H115</f>
        <v>0</v>
      </c>
      <c r="Q115" s="183">
        <v>2.45329</v>
      </c>
      <c r="R115" s="183">
        <f>Q115*H115</f>
        <v>15.070560469999998</v>
      </c>
      <c r="S115" s="183">
        <v>0</v>
      </c>
      <c r="T115" s="184">
        <f>S115*H115</f>
        <v>0</v>
      </c>
      <c r="AR115" s="23" t="s">
        <v>144</v>
      </c>
      <c r="AT115" s="23" t="s">
        <v>139</v>
      </c>
      <c r="AU115" s="23" t="s">
        <v>81</v>
      </c>
      <c r="AY115" s="23" t="s">
        <v>137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79</v>
      </c>
      <c r="BK115" s="185">
        <f>ROUND(I115*H115,2)</f>
        <v>0</v>
      </c>
      <c r="BL115" s="23" t="s">
        <v>144</v>
      </c>
      <c r="BM115" s="23" t="s">
        <v>208</v>
      </c>
    </row>
    <row r="116" spans="2:65" s="11" customFormat="1">
      <c r="B116" s="186"/>
      <c r="D116" s="197" t="s">
        <v>146</v>
      </c>
      <c r="E116" s="195" t="s">
        <v>5</v>
      </c>
      <c r="F116" s="205" t="s">
        <v>209</v>
      </c>
      <c r="H116" s="206">
        <v>0.215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95" t="s">
        <v>146</v>
      </c>
      <c r="AU116" s="195" t="s">
        <v>81</v>
      </c>
      <c r="AV116" s="11" t="s">
        <v>81</v>
      </c>
      <c r="AW116" s="11" t="s">
        <v>34</v>
      </c>
      <c r="AX116" s="11" t="s">
        <v>71</v>
      </c>
      <c r="AY116" s="195" t="s">
        <v>137</v>
      </c>
    </row>
    <row r="117" spans="2:65" s="11" customFormat="1">
      <c r="B117" s="186"/>
      <c r="D117" s="197" t="s">
        <v>146</v>
      </c>
      <c r="E117" s="195" t="s">
        <v>5</v>
      </c>
      <c r="F117" s="205" t="s">
        <v>210</v>
      </c>
      <c r="H117" s="206">
        <v>1.08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146</v>
      </c>
      <c r="AU117" s="195" t="s">
        <v>81</v>
      </c>
      <c r="AV117" s="11" t="s">
        <v>81</v>
      </c>
      <c r="AW117" s="11" t="s">
        <v>34</v>
      </c>
      <c r="AX117" s="11" t="s">
        <v>71</v>
      </c>
      <c r="AY117" s="195" t="s">
        <v>137</v>
      </c>
    </row>
    <row r="118" spans="2:65" s="11" customFormat="1">
      <c r="B118" s="186"/>
      <c r="D118" s="197" t="s">
        <v>146</v>
      </c>
      <c r="E118" s="195" t="s">
        <v>5</v>
      </c>
      <c r="F118" s="205" t="s">
        <v>211</v>
      </c>
      <c r="H118" s="206">
        <v>4.4160000000000004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146</v>
      </c>
      <c r="AU118" s="195" t="s">
        <v>81</v>
      </c>
      <c r="AV118" s="11" t="s">
        <v>81</v>
      </c>
      <c r="AW118" s="11" t="s">
        <v>34</v>
      </c>
      <c r="AX118" s="11" t="s">
        <v>71</v>
      </c>
      <c r="AY118" s="195" t="s">
        <v>137</v>
      </c>
    </row>
    <row r="119" spans="2:65" s="11" customFormat="1">
      <c r="B119" s="186"/>
      <c r="D119" s="197" t="s">
        <v>146</v>
      </c>
      <c r="E119" s="195" t="s">
        <v>5</v>
      </c>
      <c r="F119" s="205" t="s">
        <v>212</v>
      </c>
      <c r="H119" s="206">
        <v>0.432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5" t="s">
        <v>146</v>
      </c>
      <c r="AU119" s="195" t="s">
        <v>81</v>
      </c>
      <c r="AV119" s="11" t="s">
        <v>81</v>
      </c>
      <c r="AW119" s="11" t="s">
        <v>34</v>
      </c>
      <c r="AX119" s="11" t="s">
        <v>71</v>
      </c>
      <c r="AY119" s="195" t="s">
        <v>137</v>
      </c>
    </row>
    <row r="120" spans="2:65" s="13" customFormat="1">
      <c r="B120" s="207"/>
      <c r="D120" s="187" t="s">
        <v>146</v>
      </c>
      <c r="E120" s="208" t="s">
        <v>5</v>
      </c>
      <c r="F120" s="209" t="s">
        <v>175</v>
      </c>
      <c r="H120" s="210">
        <v>6.1429999999999998</v>
      </c>
      <c r="I120" s="211"/>
      <c r="L120" s="207"/>
      <c r="M120" s="212"/>
      <c r="N120" s="213"/>
      <c r="O120" s="213"/>
      <c r="P120" s="213"/>
      <c r="Q120" s="213"/>
      <c r="R120" s="213"/>
      <c r="S120" s="213"/>
      <c r="T120" s="214"/>
      <c r="AT120" s="215" t="s">
        <v>146</v>
      </c>
      <c r="AU120" s="215" t="s">
        <v>81</v>
      </c>
      <c r="AV120" s="13" t="s">
        <v>144</v>
      </c>
      <c r="AW120" s="13" t="s">
        <v>34</v>
      </c>
      <c r="AX120" s="13" t="s">
        <v>79</v>
      </c>
      <c r="AY120" s="215" t="s">
        <v>137</v>
      </c>
    </row>
    <row r="121" spans="2:65" s="1" customFormat="1" ht="44.25" customHeight="1">
      <c r="B121" s="173"/>
      <c r="C121" s="174" t="s">
        <v>11</v>
      </c>
      <c r="D121" s="174" t="s">
        <v>139</v>
      </c>
      <c r="E121" s="175" t="s">
        <v>213</v>
      </c>
      <c r="F121" s="176" t="s">
        <v>214</v>
      </c>
      <c r="G121" s="177" t="s">
        <v>142</v>
      </c>
      <c r="H121" s="178">
        <v>59.088000000000001</v>
      </c>
      <c r="I121" s="179"/>
      <c r="J121" s="180">
        <f>ROUND(I121*H121,2)</f>
        <v>0</v>
      </c>
      <c r="K121" s="176" t="s">
        <v>143</v>
      </c>
      <c r="L121" s="40"/>
      <c r="M121" s="181" t="s">
        <v>5</v>
      </c>
      <c r="N121" s="182" t="s">
        <v>42</v>
      </c>
      <c r="O121" s="41"/>
      <c r="P121" s="183">
        <f>O121*H121</f>
        <v>0</v>
      </c>
      <c r="Q121" s="183">
        <v>1.0300000000000001E-3</v>
      </c>
      <c r="R121" s="183">
        <f>Q121*H121</f>
        <v>6.0860640000000008E-2</v>
      </c>
      <c r="S121" s="183">
        <v>0</v>
      </c>
      <c r="T121" s="184">
        <f>S121*H121</f>
        <v>0</v>
      </c>
      <c r="AR121" s="23" t="s">
        <v>144</v>
      </c>
      <c r="AT121" s="23" t="s">
        <v>139</v>
      </c>
      <c r="AU121" s="23" t="s">
        <v>81</v>
      </c>
      <c r="AY121" s="23" t="s">
        <v>137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79</v>
      </c>
      <c r="BK121" s="185">
        <f>ROUND(I121*H121,2)</f>
        <v>0</v>
      </c>
      <c r="BL121" s="23" t="s">
        <v>144</v>
      </c>
      <c r="BM121" s="23" t="s">
        <v>215</v>
      </c>
    </row>
    <row r="122" spans="2:65" s="11" customFormat="1">
      <c r="B122" s="186"/>
      <c r="D122" s="187" t="s">
        <v>146</v>
      </c>
      <c r="E122" s="188" t="s">
        <v>5</v>
      </c>
      <c r="F122" s="189" t="s">
        <v>216</v>
      </c>
      <c r="H122" s="190">
        <v>59.088000000000001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5" t="s">
        <v>146</v>
      </c>
      <c r="AU122" s="195" t="s">
        <v>81</v>
      </c>
      <c r="AV122" s="11" t="s">
        <v>81</v>
      </c>
      <c r="AW122" s="11" t="s">
        <v>34</v>
      </c>
      <c r="AX122" s="11" t="s">
        <v>79</v>
      </c>
      <c r="AY122" s="195" t="s">
        <v>137</v>
      </c>
    </row>
    <row r="123" spans="2:65" s="1" customFormat="1" ht="44.25" customHeight="1">
      <c r="B123" s="173"/>
      <c r="C123" s="174" t="s">
        <v>217</v>
      </c>
      <c r="D123" s="174" t="s">
        <v>139</v>
      </c>
      <c r="E123" s="175" t="s">
        <v>218</v>
      </c>
      <c r="F123" s="176" t="s">
        <v>219</v>
      </c>
      <c r="G123" s="177" t="s">
        <v>142</v>
      </c>
      <c r="H123" s="178">
        <v>59.088000000000001</v>
      </c>
      <c r="I123" s="179"/>
      <c r="J123" s="180">
        <f>ROUND(I123*H123,2)</f>
        <v>0</v>
      </c>
      <c r="K123" s="176" t="s">
        <v>143</v>
      </c>
      <c r="L123" s="40"/>
      <c r="M123" s="181" t="s">
        <v>5</v>
      </c>
      <c r="N123" s="182" t="s">
        <v>42</v>
      </c>
      <c r="O123" s="4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3" t="s">
        <v>144</v>
      </c>
      <c r="AT123" s="23" t="s">
        <v>139</v>
      </c>
      <c r="AU123" s="23" t="s">
        <v>81</v>
      </c>
      <c r="AY123" s="23" t="s">
        <v>137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79</v>
      </c>
      <c r="BK123" s="185">
        <f>ROUND(I123*H123,2)</f>
        <v>0</v>
      </c>
      <c r="BL123" s="23" t="s">
        <v>144</v>
      </c>
      <c r="BM123" s="23" t="s">
        <v>220</v>
      </c>
    </row>
    <row r="124" spans="2:65" s="11" customFormat="1">
      <c r="B124" s="186"/>
      <c r="D124" s="197" t="s">
        <v>146</v>
      </c>
      <c r="E124" s="195" t="s">
        <v>5</v>
      </c>
      <c r="F124" s="205" t="s">
        <v>216</v>
      </c>
      <c r="H124" s="206">
        <v>59.088000000000001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95" t="s">
        <v>146</v>
      </c>
      <c r="AU124" s="195" t="s">
        <v>81</v>
      </c>
      <c r="AV124" s="11" t="s">
        <v>81</v>
      </c>
      <c r="AW124" s="11" t="s">
        <v>34</v>
      </c>
      <c r="AX124" s="11" t="s">
        <v>79</v>
      </c>
      <c r="AY124" s="195" t="s">
        <v>137</v>
      </c>
    </row>
    <row r="125" spans="2:65" s="10" customFormat="1" ht="29.85" customHeight="1">
      <c r="B125" s="159"/>
      <c r="D125" s="170" t="s">
        <v>70</v>
      </c>
      <c r="E125" s="171" t="s">
        <v>152</v>
      </c>
      <c r="F125" s="171" t="s">
        <v>221</v>
      </c>
      <c r="I125" s="162"/>
      <c r="J125" s="172">
        <f>BK125</f>
        <v>0</v>
      </c>
      <c r="L125" s="159"/>
      <c r="M125" s="164"/>
      <c r="N125" s="165"/>
      <c r="O125" s="165"/>
      <c r="P125" s="166">
        <f>SUM(P126:P127)</f>
        <v>0</v>
      </c>
      <c r="Q125" s="165"/>
      <c r="R125" s="166">
        <f>SUM(R126:R127)</f>
        <v>20.189400000000003</v>
      </c>
      <c r="S125" s="165"/>
      <c r="T125" s="167">
        <f>SUM(T126:T127)</f>
        <v>0</v>
      </c>
      <c r="AR125" s="160" t="s">
        <v>79</v>
      </c>
      <c r="AT125" s="168" t="s">
        <v>70</v>
      </c>
      <c r="AU125" s="168" t="s">
        <v>79</v>
      </c>
      <c r="AY125" s="160" t="s">
        <v>137</v>
      </c>
      <c r="BK125" s="169">
        <f>SUM(BK126:BK127)</f>
        <v>0</v>
      </c>
    </row>
    <row r="126" spans="2:65" s="1" customFormat="1" ht="31.5" customHeight="1">
      <c r="B126" s="173"/>
      <c r="C126" s="174" t="s">
        <v>222</v>
      </c>
      <c r="D126" s="174" t="s">
        <v>139</v>
      </c>
      <c r="E126" s="175" t="s">
        <v>223</v>
      </c>
      <c r="F126" s="176" t="s">
        <v>224</v>
      </c>
      <c r="G126" s="177" t="s">
        <v>159</v>
      </c>
      <c r="H126" s="178">
        <v>9.24</v>
      </c>
      <c r="I126" s="179"/>
      <c r="J126" s="180">
        <f>ROUND(I126*H126,2)</f>
        <v>0</v>
      </c>
      <c r="K126" s="176" t="s">
        <v>143</v>
      </c>
      <c r="L126" s="40"/>
      <c r="M126" s="181" t="s">
        <v>5</v>
      </c>
      <c r="N126" s="182" t="s">
        <v>42</v>
      </c>
      <c r="O126" s="41"/>
      <c r="P126" s="183">
        <f>O126*H126</f>
        <v>0</v>
      </c>
      <c r="Q126" s="183">
        <v>2.1850000000000001</v>
      </c>
      <c r="R126" s="183">
        <f>Q126*H126</f>
        <v>20.189400000000003</v>
      </c>
      <c r="S126" s="183">
        <v>0</v>
      </c>
      <c r="T126" s="184">
        <f>S126*H126</f>
        <v>0</v>
      </c>
      <c r="AR126" s="23" t="s">
        <v>144</v>
      </c>
      <c r="AT126" s="23" t="s">
        <v>139</v>
      </c>
      <c r="AU126" s="23" t="s">
        <v>81</v>
      </c>
      <c r="AY126" s="23" t="s">
        <v>137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79</v>
      </c>
      <c r="BK126" s="185">
        <f>ROUND(I126*H126,2)</f>
        <v>0</v>
      </c>
      <c r="BL126" s="23" t="s">
        <v>144</v>
      </c>
      <c r="BM126" s="23" t="s">
        <v>225</v>
      </c>
    </row>
    <row r="127" spans="2:65" s="11" customFormat="1">
      <c r="B127" s="186"/>
      <c r="D127" s="197" t="s">
        <v>146</v>
      </c>
      <c r="E127" s="195" t="s">
        <v>5</v>
      </c>
      <c r="F127" s="205" t="s">
        <v>226</v>
      </c>
      <c r="H127" s="206">
        <v>9.24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95" t="s">
        <v>146</v>
      </c>
      <c r="AU127" s="195" t="s">
        <v>81</v>
      </c>
      <c r="AV127" s="11" t="s">
        <v>81</v>
      </c>
      <c r="AW127" s="11" t="s">
        <v>34</v>
      </c>
      <c r="AX127" s="11" t="s">
        <v>79</v>
      </c>
      <c r="AY127" s="195" t="s">
        <v>137</v>
      </c>
    </row>
    <row r="128" spans="2:65" s="10" customFormat="1" ht="29.85" customHeight="1">
      <c r="B128" s="159"/>
      <c r="D128" s="170" t="s">
        <v>70</v>
      </c>
      <c r="E128" s="171" t="s">
        <v>162</v>
      </c>
      <c r="F128" s="171" t="s">
        <v>227</v>
      </c>
      <c r="I128" s="162"/>
      <c r="J128" s="172">
        <f>BK128</f>
        <v>0</v>
      </c>
      <c r="L128" s="159"/>
      <c r="M128" s="164"/>
      <c r="N128" s="165"/>
      <c r="O128" s="165"/>
      <c r="P128" s="166">
        <f>SUM(P129:P130)</f>
        <v>0</v>
      </c>
      <c r="Q128" s="165"/>
      <c r="R128" s="166">
        <f>SUM(R129:R130)</f>
        <v>2.4957239999999996</v>
      </c>
      <c r="S128" s="165"/>
      <c r="T128" s="167">
        <f>SUM(T129:T130)</f>
        <v>0</v>
      </c>
      <c r="AR128" s="160" t="s">
        <v>79</v>
      </c>
      <c r="AT128" s="168" t="s">
        <v>70</v>
      </c>
      <c r="AU128" s="168" t="s">
        <v>79</v>
      </c>
      <c r="AY128" s="160" t="s">
        <v>137</v>
      </c>
      <c r="BK128" s="169">
        <f>SUM(BK129:BK130)</f>
        <v>0</v>
      </c>
    </row>
    <row r="129" spans="2:65" s="1" customFormat="1" ht="31.5" customHeight="1">
      <c r="B129" s="173"/>
      <c r="C129" s="174" t="s">
        <v>228</v>
      </c>
      <c r="D129" s="174" t="s">
        <v>139</v>
      </c>
      <c r="E129" s="175" t="s">
        <v>229</v>
      </c>
      <c r="F129" s="176" t="s">
        <v>230</v>
      </c>
      <c r="G129" s="177" t="s">
        <v>142</v>
      </c>
      <c r="H129" s="178">
        <v>13.2</v>
      </c>
      <c r="I129" s="179"/>
      <c r="J129" s="180">
        <f>ROUND(I129*H129,2)</f>
        <v>0</v>
      </c>
      <c r="K129" s="176" t="s">
        <v>143</v>
      </c>
      <c r="L129" s="40"/>
      <c r="M129" s="181" t="s">
        <v>5</v>
      </c>
      <c r="N129" s="182" t="s">
        <v>42</v>
      </c>
      <c r="O129" s="41"/>
      <c r="P129" s="183">
        <f>O129*H129</f>
        <v>0</v>
      </c>
      <c r="Q129" s="183">
        <v>0.18906999999999999</v>
      </c>
      <c r="R129" s="183">
        <f>Q129*H129</f>
        <v>2.4957239999999996</v>
      </c>
      <c r="S129" s="183">
        <v>0</v>
      </c>
      <c r="T129" s="184">
        <f>S129*H129</f>
        <v>0</v>
      </c>
      <c r="AR129" s="23" t="s">
        <v>144</v>
      </c>
      <c r="AT129" s="23" t="s">
        <v>139</v>
      </c>
      <c r="AU129" s="23" t="s">
        <v>81</v>
      </c>
      <c r="AY129" s="23" t="s">
        <v>137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79</v>
      </c>
      <c r="BK129" s="185">
        <f>ROUND(I129*H129,2)</f>
        <v>0</v>
      </c>
      <c r="BL129" s="23" t="s">
        <v>144</v>
      </c>
      <c r="BM129" s="23" t="s">
        <v>231</v>
      </c>
    </row>
    <row r="130" spans="2:65" s="11" customFormat="1">
      <c r="B130" s="186"/>
      <c r="D130" s="197" t="s">
        <v>146</v>
      </c>
      <c r="E130" s="195" t="s">
        <v>5</v>
      </c>
      <c r="F130" s="205" t="s">
        <v>232</v>
      </c>
      <c r="H130" s="206">
        <v>13.2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5" t="s">
        <v>146</v>
      </c>
      <c r="AU130" s="195" t="s">
        <v>81</v>
      </c>
      <c r="AV130" s="11" t="s">
        <v>81</v>
      </c>
      <c r="AW130" s="11" t="s">
        <v>34</v>
      </c>
      <c r="AX130" s="11" t="s">
        <v>79</v>
      </c>
      <c r="AY130" s="195" t="s">
        <v>137</v>
      </c>
    </row>
    <row r="131" spans="2:65" s="10" customFormat="1" ht="29.85" customHeight="1">
      <c r="B131" s="159"/>
      <c r="D131" s="170" t="s">
        <v>70</v>
      </c>
      <c r="E131" s="171" t="s">
        <v>176</v>
      </c>
      <c r="F131" s="171" t="s">
        <v>233</v>
      </c>
      <c r="I131" s="162"/>
      <c r="J131" s="172">
        <f>BK131</f>
        <v>0</v>
      </c>
      <c r="L131" s="159"/>
      <c r="M131" s="164"/>
      <c r="N131" s="165"/>
      <c r="O131" s="165"/>
      <c r="P131" s="166">
        <f>SUM(P132:P133)</f>
        <v>0</v>
      </c>
      <c r="Q131" s="165"/>
      <c r="R131" s="166">
        <f>SUM(R132:R133)</f>
        <v>0.19739999999999999</v>
      </c>
      <c r="S131" s="165"/>
      <c r="T131" s="167">
        <f>SUM(T132:T133)</f>
        <v>0</v>
      </c>
      <c r="AR131" s="160" t="s">
        <v>79</v>
      </c>
      <c r="AT131" s="168" t="s">
        <v>70</v>
      </c>
      <c r="AU131" s="168" t="s">
        <v>79</v>
      </c>
      <c r="AY131" s="160" t="s">
        <v>137</v>
      </c>
      <c r="BK131" s="169">
        <f>SUM(BK132:BK133)</f>
        <v>0</v>
      </c>
    </row>
    <row r="132" spans="2:65" s="1" customFormat="1" ht="31.5" customHeight="1">
      <c r="B132" s="173"/>
      <c r="C132" s="174" t="s">
        <v>10</v>
      </c>
      <c r="D132" s="174" t="s">
        <v>139</v>
      </c>
      <c r="E132" s="175" t="s">
        <v>234</v>
      </c>
      <c r="F132" s="176" t="s">
        <v>235</v>
      </c>
      <c r="G132" s="177" t="s">
        <v>236</v>
      </c>
      <c r="H132" s="178">
        <v>42</v>
      </c>
      <c r="I132" s="179"/>
      <c r="J132" s="180">
        <f>ROUND(I132*H132,2)</f>
        <v>0</v>
      </c>
      <c r="K132" s="176" t="s">
        <v>143</v>
      </c>
      <c r="L132" s="40"/>
      <c r="M132" s="181" t="s">
        <v>5</v>
      </c>
      <c r="N132" s="182" t="s">
        <v>42</v>
      </c>
      <c r="O132" s="41"/>
      <c r="P132" s="183">
        <f>O132*H132</f>
        <v>0</v>
      </c>
      <c r="Q132" s="183">
        <v>1.0000000000000001E-5</v>
      </c>
      <c r="R132" s="183">
        <f>Q132*H132</f>
        <v>4.2000000000000002E-4</v>
      </c>
      <c r="S132" s="183">
        <v>0</v>
      </c>
      <c r="T132" s="184">
        <f>S132*H132</f>
        <v>0</v>
      </c>
      <c r="AR132" s="23" t="s">
        <v>144</v>
      </c>
      <c r="AT132" s="23" t="s">
        <v>139</v>
      </c>
      <c r="AU132" s="23" t="s">
        <v>81</v>
      </c>
      <c r="AY132" s="23" t="s">
        <v>137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79</v>
      </c>
      <c r="BK132" s="185">
        <f>ROUND(I132*H132,2)</f>
        <v>0</v>
      </c>
      <c r="BL132" s="23" t="s">
        <v>144</v>
      </c>
      <c r="BM132" s="23" t="s">
        <v>237</v>
      </c>
    </row>
    <row r="133" spans="2:65" s="1" customFormat="1" ht="22.5" customHeight="1">
      <c r="B133" s="173"/>
      <c r="C133" s="216" t="s">
        <v>238</v>
      </c>
      <c r="D133" s="216" t="s">
        <v>239</v>
      </c>
      <c r="E133" s="217" t="s">
        <v>240</v>
      </c>
      <c r="F133" s="218" t="s">
        <v>241</v>
      </c>
      <c r="G133" s="219" t="s">
        <v>236</v>
      </c>
      <c r="H133" s="220">
        <v>42</v>
      </c>
      <c r="I133" s="221"/>
      <c r="J133" s="222">
        <f>ROUND(I133*H133,2)</f>
        <v>0</v>
      </c>
      <c r="K133" s="218" t="s">
        <v>143</v>
      </c>
      <c r="L133" s="223"/>
      <c r="M133" s="224" t="s">
        <v>5</v>
      </c>
      <c r="N133" s="225" t="s">
        <v>42</v>
      </c>
      <c r="O133" s="41"/>
      <c r="P133" s="183">
        <f>O133*H133</f>
        <v>0</v>
      </c>
      <c r="Q133" s="183">
        <v>4.6899999999999997E-3</v>
      </c>
      <c r="R133" s="183">
        <f>Q133*H133</f>
        <v>0.19697999999999999</v>
      </c>
      <c r="S133" s="183">
        <v>0</v>
      </c>
      <c r="T133" s="184">
        <f>S133*H133</f>
        <v>0</v>
      </c>
      <c r="AR133" s="23" t="s">
        <v>176</v>
      </c>
      <c r="AT133" s="23" t="s">
        <v>239</v>
      </c>
      <c r="AU133" s="23" t="s">
        <v>81</v>
      </c>
      <c r="AY133" s="23" t="s">
        <v>137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79</v>
      </c>
      <c r="BK133" s="185">
        <f>ROUND(I133*H133,2)</f>
        <v>0</v>
      </c>
      <c r="BL133" s="23" t="s">
        <v>144</v>
      </c>
      <c r="BM133" s="23" t="s">
        <v>242</v>
      </c>
    </row>
    <row r="134" spans="2:65" s="10" customFormat="1" ht="29.85" customHeight="1">
      <c r="B134" s="159"/>
      <c r="D134" s="170" t="s">
        <v>70</v>
      </c>
      <c r="E134" s="171" t="s">
        <v>181</v>
      </c>
      <c r="F134" s="171" t="s">
        <v>243</v>
      </c>
      <c r="I134" s="162"/>
      <c r="J134" s="172">
        <f>BK134</f>
        <v>0</v>
      </c>
      <c r="L134" s="159"/>
      <c r="M134" s="164"/>
      <c r="N134" s="165"/>
      <c r="O134" s="165"/>
      <c r="P134" s="166">
        <f>SUM(P135:P165)</f>
        <v>0</v>
      </c>
      <c r="Q134" s="165"/>
      <c r="R134" s="166">
        <f>SUM(R135:R165)</f>
        <v>41.169930580000006</v>
      </c>
      <c r="S134" s="165"/>
      <c r="T134" s="167">
        <f>SUM(T135:T165)</f>
        <v>119.63000000000001</v>
      </c>
      <c r="AR134" s="160" t="s">
        <v>79</v>
      </c>
      <c r="AT134" s="168" t="s">
        <v>70</v>
      </c>
      <c r="AU134" s="168" t="s">
        <v>79</v>
      </c>
      <c r="AY134" s="160" t="s">
        <v>137</v>
      </c>
      <c r="BK134" s="169">
        <f>SUM(BK135:BK165)</f>
        <v>0</v>
      </c>
    </row>
    <row r="135" spans="2:65" s="1" customFormat="1" ht="31.5" customHeight="1">
      <c r="B135" s="173"/>
      <c r="C135" s="174" t="s">
        <v>244</v>
      </c>
      <c r="D135" s="174" t="s">
        <v>139</v>
      </c>
      <c r="E135" s="175" t="s">
        <v>245</v>
      </c>
      <c r="F135" s="176" t="s">
        <v>246</v>
      </c>
      <c r="G135" s="177" t="s">
        <v>201</v>
      </c>
      <c r="H135" s="178">
        <v>0.17799999999999999</v>
      </c>
      <c r="I135" s="179"/>
      <c r="J135" s="180">
        <f>ROUND(I135*H135,2)</f>
        <v>0</v>
      </c>
      <c r="K135" s="176" t="s">
        <v>143</v>
      </c>
      <c r="L135" s="40"/>
      <c r="M135" s="181" t="s">
        <v>5</v>
      </c>
      <c r="N135" s="182" t="s">
        <v>42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144</v>
      </c>
      <c r="AT135" s="23" t="s">
        <v>139</v>
      </c>
      <c r="AU135" s="23" t="s">
        <v>81</v>
      </c>
      <c r="AY135" s="23" t="s">
        <v>137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79</v>
      </c>
      <c r="BK135" s="185">
        <f>ROUND(I135*H135,2)</f>
        <v>0</v>
      </c>
      <c r="BL135" s="23" t="s">
        <v>144</v>
      </c>
      <c r="BM135" s="23" t="s">
        <v>247</v>
      </c>
    </row>
    <row r="136" spans="2:65" s="1" customFormat="1" ht="22.5" customHeight="1">
      <c r="B136" s="173"/>
      <c r="C136" s="216" t="s">
        <v>248</v>
      </c>
      <c r="D136" s="216" t="s">
        <v>239</v>
      </c>
      <c r="E136" s="217" t="s">
        <v>249</v>
      </c>
      <c r="F136" s="218" t="s">
        <v>250</v>
      </c>
      <c r="G136" s="219" t="s">
        <v>201</v>
      </c>
      <c r="H136" s="220">
        <v>0.17799999999999999</v>
      </c>
      <c r="I136" s="221"/>
      <c r="J136" s="222">
        <f>ROUND(I136*H136,2)</f>
        <v>0</v>
      </c>
      <c r="K136" s="218" t="s">
        <v>143</v>
      </c>
      <c r="L136" s="223"/>
      <c r="M136" s="224" t="s">
        <v>5</v>
      </c>
      <c r="N136" s="225" t="s">
        <v>42</v>
      </c>
      <c r="O136" s="41"/>
      <c r="P136" s="183">
        <f>O136*H136</f>
        <v>0</v>
      </c>
      <c r="Q136" s="183">
        <v>1</v>
      </c>
      <c r="R136" s="183">
        <f>Q136*H136</f>
        <v>0.17799999999999999</v>
      </c>
      <c r="S136" s="183">
        <v>0</v>
      </c>
      <c r="T136" s="184">
        <f>S136*H136</f>
        <v>0</v>
      </c>
      <c r="AR136" s="23" t="s">
        <v>176</v>
      </c>
      <c r="AT136" s="23" t="s">
        <v>239</v>
      </c>
      <c r="AU136" s="23" t="s">
        <v>81</v>
      </c>
      <c r="AY136" s="23" t="s">
        <v>137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79</v>
      </c>
      <c r="BK136" s="185">
        <f>ROUND(I136*H136,2)</f>
        <v>0</v>
      </c>
      <c r="BL136" s="23" t="s">
        <v>144</v>
      </c>
      <c r="BM136" s="23" t="s">
        <v>251</v>
      </c>
    </row>
    <row r="137" spans="2:65" s="11" customFormat="1">
      <c r="B137" s="186"/>
      <c r="D137" s="187" t="s">
        <v>146</v>
      </c>
      <c r="E137" s="188" t="s">
        <v>5</v>
      </c>
      <c r="F137" s="189" t="s">
        <v>252</v>
      </c>
      <c r="H137" s="190">
        <v>0.17799999999999999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95" t="s">
        <v>146</v>
      </c>
      <c r="AU137" s="195" t="s">
        <v>81</v>
      </c>
      <c r="AV137" s="11" t="s">
        <v>81</v>
      </c>
      <c r="AW137" s="11" t="s">
        <v>34</v>
      </c>
      <c r="AX137" s="11" t="s">
        <v>79</v>
      </c>
      <c r="AY137" s="195" t="s">
        <v>137</v>
      </c>
    </row>
    <row r="138" spans="2:65" s="1" customFormat="1" ht="31.5" customHeight="1">
      <c r="B138" s="173"/>
      <c r="C138" s="174" t="s">
        <v>253</v>
      </c>
      <c r="D138" s="174" t="s">
        <v>139</v>
      </c>
      <c r="E138" s="175" t="s">
        <v>254</v>
      </c>
      <c r="F138" s="176" t="s">
        <v>255</v>
      </c>
      <c r="G138" s="177" t="s">
        <v>155</v>
      </c>
      <c r="H138" s="178">
        <v>102.68</v>
      </c>
      <c r="I138" s="179"/>
      <c r="J138" s="180">
        <f>ROUND(I138*H138,2)</f>
        <v>0</v>
      </c>
      <c r="K138" s="176" t="s">
        <v>143</v>
      </c>
      <c r="L138" s="40"/>
      <c r="M138" s="181" t="s">
        <v>5</v>
      </c>
      <c r="N138" s="182" t="s">
        <v>42</v>
      </c>
      <c r="O138" s="41"/>
      <c r="P138" s="183">
        <f>O138*H138</f>
        <v>0</v>
      </c>
      <c r="Q138" s="183">
        <v>9.5990000000000006E-2</v>
      </c>
      <c r="R138" s="183">
        <f>Q138*H138</f>
        <v>9.8562532000000012</v>
      </c>
      <c r="S138" s="183">
        <v>0</v>
      </c>
      <c r="T138" s="184">
        <f>S138*H138</f>
        <v>0</v>
      </c>
      <c r="AR138" s="23" t="s">
        <v>144</v>
      </c>
      <c r="AT138" s="23" t="s">
        <v>139</v>
      </c>
      <c r="AU138" s="23" t="s">
        <v>81</v>
      </c>
      <c r="AY138" s="23" t="s">
        <v>137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79</v>
      </c>
      <c r="BK138" s="185">
        <f>ROUND(I138*H138,2)</f>
        <v>0</v>
      </c>
      <c r="BL138" s="23" t="s">
        <v>144</v>
      </c>
      <c r="BM138" s="23" t="s">
        <v>256</v>
      </c>
    </row>
    <row r="139" spans="2:65" s="11" customFormat="1">
      <c r="B139" s="186"/>
      <c r="D139" s="187" t="s">
        <v>146</v>
      </c>
      <c r="E139" s="188" t="s">
        <v>5</v>
      </c>
      <c r="F139" s="189" t="s">
        <v>257</v>
      </c>
      <c r="H139" s="190">
        <v>102.68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95" t="s">
        <v>146</v>
      </c>
      <c r="AU139" s="195" t="s">
        <v>81</v>
      </c>
      <c r="AV139" s="11" t="s">
        <v>81</v>
      </c>
      <c r="AW139" s="11" t="s">
        <v>34</v>
      </c>
      <c r="AX139" s="11" t="s">
        <v>79</v>
      </c>
      <c r="AY139" s="195" t="s">
        <v>137</v>
      </c>
    </row>
    <row r="140" spans="2:65" s="1" customFormat="1" ht="22.5" customHeight="1">
      <c r="B140" s="173"/>
      <c r="C140" s="216" t="s">
        <v>258</v>
      </c>
      <c r="D140" s="216" t="s">
        <v>239</v>
      </c>
      <c r="E140" s="217" t="s">
        <v>259</v>
      </c>
      <c r="F140" s="218" t="s">
        <v>260</v>
      </c>
      <c r="G140" s="219" t="s">
        <v>155</v>
      </c>
      <c r="H140" s="220">
        <v>102.68</v>
      </c>
      <c r="I140" s="221"/>
      <c r="J140" s="222">
        <f>ROUND(I140*H140,2)</f>
        <v>0</v>
      </c>
      <c r="K140" s="218" t="s">
        <v>5</v>
      </c>
      <c r="L140" s="223"/>
      <c r="M140" s="224" t="s">
        <v>5</v>
      </c>
      <c r="N140" s="225" t="s">
        <v>42</v>
      </c>
      <c r="O140" s="41"/>
      <c r="P140" s="183">
        <f>O140*H140</f>
        <v>0</v>
      </c>
      <c r="Q140" s="183">
        <v>6.28E-3</v>
      </c>
      <c r="R140" s="183">
        <f>Q140*H140</f>
        <v>0.64483040000000003</v>
      </c>
      <c r="S140" s="183">
        <v>0</v>
      </c>
      <c r="T140" s="184">
        <f>S140*H140</f>
        <v>0</v>
      </c>
      <c r="AR140" s="23" t="s">
        <v>176</v>
      </c>
      <c r="AT140" s="23" t="s">
        <v>239</v>
      </c>
      <c r="AU140" s="23" t="s">
        <v>81</v>
      </c>
      <c r="AY140" s="23" t="s">
        <v>137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79</v>
      </c>
      <c r="BK140" s="185">
        <f>ROUND(I140*H140,2)</f>
        <v>0</v>
      </c>
      <c r="BL140" s="23" t="s">
        <v>144</v>
      </c>
      <c r="BM140" s="23" t="s">
        <v>261</v>
      </c>
    </row>
    <row r="141" spans="2:65" s="11" customFormat="1">
      <c r="B141" s="186"/>
      <c r="D141" s="187" t="s">
        <v>146</v>
      </c>
      <c r="E141" s="188" t="s">
        <v>5</v>
      </c>
      <c r="F141" s="189" t="s">
        <v>257</v>
      </c>
      <c r="H141" s="190">
        <v>102.68</v>
      </c>
      <c r="I141" s="191"/>
      <c r="L141" s="186"/>
      <c r="M141" s="192"/>
      <c r="N141" s="193"/>
      <c r="O141" s="193"/>
      <c r="P141" s="193"/>
      <c r="Q141" s="193"/>
      <c r="R141" s="193"/>
      <c r="S141" s="193"/>
      <c r="T141" s="194"/>
      <c r="AT141" s="195" t="s">
        <v>146</v>
      </c>
      <c r="AU141" s="195" t="s">
        <v>81</v>
      </c>
      <c r="AV141" s="11" t="s">
        <v>81</v>
      </c>
      <c r="AW141" s="11" t="s">
        <v>34</v>
      </c>
      <c r="AX141" s="11" t="s">
        <v>79</v>
      </c>
      <c r="AY141" s="195" t="s">
        <v>137</v>
      </c>
    </row>
    <row r="142" spans="2:65" s="1" customFormat="1" ht="31.5" customHeight="1">
      <c r="B142" s="173"/>
      <c r="C142" s="174" t="s">
        <v>262</v>
      </c>
      <c r="D142" s="174" t="s">
        <v>139</v>
      </c>
      <c r="E142" s="175" t="s">
        <v>263</v>
      </c>
      <c r="F142" s="176" t="s">
        <v>264</v>
      </c>
      <c r="G142" s="177" t="s">
        <v>155</v>
      </c>
      <c r="H142" s="178">
        <v>63.5</v>
      </c>
      <c r="I142" s="179"/>
      <c r="J142" s="180">
        <f>ROUND(I142*H142,2)</f>
        <v>0</v>
      </c>
      <c r="K142" s="176" t="s">
        <v>5</v>
      </c>
      <c r="L142" s="40"/>
      <c r="M142" s="181" t="s">
        <v>5</v>
      </c>
      <c r="N142" s="182" t="s">
        <v>42</v>
      </c>
      <c r="O142" s="41"/>
      <c r="P142" s="183">
        <f>O142*H142</f>
        <v>0</v>
      </c>
      <c r="Q142" s="183">
        <v>9.5990000000000006E-2</v>
      </c>
      <c r="R142" s="183">
        <f>Q142*H142</f>
        <v>6.0953650000000001</v>
      </c>
      <c r="S142" s="183">
        <v>0</v>
      </c>
      <c r="T142" s="184">
        <f>S142*H142</f>
        <v>0</v>
      </c>
      <c r="AR142" s="23" t="s">
        <v>144</v>
      </c>
      <c r="AT142" s="23" t="s">
        <v>139</v>
      </c>
      <c r="AU142" s="23" t="s">
        <v>81</v>
      </c>
      <c r="AY142" s="23" t="s">
        <v>137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23" t="s">
        <v>79</v>
      </c>
      <c r="BK142" s="185">
        <f>ROUND(I142*H142,2)</f>
        <v>0</v>
      </c>
      <c r="BL142" s="23" t="s">
        <v>144</v>
      </c>
      <c r="BM142" s="23" t="s">
        <v>265</v>
      </c>
    </row>
    <row r="143" spans="2:65" s="11" customFormat="1">
      <c r="B143" s="186"/>
      <c r="D143" s="187" t="s">
        <v>146</v>
      </c>
      <c r="E143" s="188" t="s">
        <v>5</v>
      </c>
      <c r="F143" s="189" t="s">
        <v>266</v>
      </c>
      <c r="H143" s="190">
        <v>63.5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95" t="s">
        <v>146</v>
      </c>
      <c r="AU143" s="195" t="s">
        <v>81</v>
      </c>
      <c r="AV143" s="11" t="s">
        <v>81</v>
      </c>
      <c r="AW143" s="11" t="s">
        <v>34</v>
      </c>
      <c r="AX143" s="11" t="s">
        <v>79</v>
      </c>
      <c r="AY143" s="195" t="s">
        <v>137</v>
      </c>
    </row>
    <row r="144" spans="2:65" s="1" customFormat="1" ht="22.5" customHeight="1">
      <c r="B144" s="173"/>
      <c r="C144" s="216" t="s">
        <v>267</v>
      </c>
      <c r="D144" s="216" t="s">
        <v>239</v>
      </c>
      <c r="E144" s="217" t="s">
        <v>268</v>
      </c>
      <c r="F144" s="218" t="s">
        <v>269</v>
      </c>
      <c r="G144" s="219" t="s">
        <v>236</v>
      </c>
      <c r="H144" s="220">
        <v>63.5</v>
      </c>
      <c r="I144" s="221"/>
      <c r="J144" s="222">
        <f>ROUND(I144*H144,2)</f>
        <v>0</v>
      </c>
      <c r="K144" s="218" t="s">
        <v>5</v>
      </c>
      <c r="L144" s="223"/>
      <c r="M144" s="224" t="s">
        <v>5</v>
      </c>
      <c r="N144" s="225" t="s">
        <v>42</v>
      </c>
      <c r="O144" s="41"/>
      <c r="P144" s="183">
        <f>O144*H144</f>
        <v>0</v>
      </c>
      <c r="Q144" s="183">
        <v>0.10199999999999999</v>
      </c>
      <c r="R144" s="183">
        <f>Q144*H144</f>
        <v>6.4769999999999994</v>
      </c>
      <c r="S144" s="183">
        <v>0</v>
      </c>
      <c r="T144" s="184">
        <f>S144*H144</f>
        <v>0</v>
      </c>
      <c r="AR144" s="23" t="s">
        <v>176</v>
      </c>
      <c r="AT144" s="23" t="s">
        <v>239</v>
      </c>
      <c r="AU144" s="23" t="s">
        <v>81</v>
      </c>
      <c r="AY144" s="23" t="s">
        <v>137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79</v>
      </c>
      <c r="BK144" s="185">
        <f>ROUND(I144*H144,2)</f>
        <v>0</v>
      </c>
      <c r="BL144" s="23" t="s">
        <v>144</v>
      </c>
      <c r="BM144" s="23" t="s">
        <v>270</v>
      </c>
    </row>
    <row r="145" spans="2:65" s="1" customFormat="1" ht="31.5" customHeight="1">
      <c r="B145" s="173"/>
      <c r="C145" s="174" t="s">
        <v>271</v>
      </c>
      <c r="D145" s="174" t="s">
        <v>139</v>
      </c>
      <c r="E145" s="175" t="s">
        <v>272</v>
      </c>
      <c r="F145" s="176" t="s">
        <v>273</v>
      </c>
      <c r="G145" s="177" t="s">
        <v>159</v>
      </c>
      <c r="H145" s="178">
        <v>7.6470000000000002</v>
      </c>
      <c r="I145" s="179"/>
      <c r="J145" s="180">
        <f>ROUND(I145*H145,2)</f>
        <v>0</v>
      </c>
      <c r="K145" s="176" t="s">
        <v>143</v>
      </c>
      <c r="L145" s="40"/>
      <c r="M145" s="181" t="s">
        <v>5</v>
      </c>
      <c r="N145" s="182" t="s">
        <v>42</v>
      </c>
      <c r="O145" s="41"/>
      <c r="P145" s="183">
        <f>O145*H145</f>
        <v>0</v>
      </c>
      <c r="Q145" s="183">
        <v>2.2563399999999998</v>
      </c>
      <c r="R145" s="183">
        <f>Q145*H145</f>
        <v>17.25423198</v>
      </c>
      <c r="S145" s="183">
        <v>0</v>
      </c>
      <c r="T145" s="184">
        <f>S145*H145</f>
        <v>0</v>
      </c>
      <c r="AR145" s="23" t="s">
        <v>144</v>
      </c>
      <c r="AT145" s="23" t="s">
        <v>139</v>
      </c>
      <c r="AU145" s="23" t="s">
        <v>81</v>
      </c>
      <c r="AY145" s="23" t="s">
        <v>137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79</v>
      </c>
      <c r="BK145" s="185">
        <f>ROUND(I145*H145,2)</f>
        <v>0</v>
      </c>
      <c r="BL145" s="23" t="s">
        <v>144</v>
      </c>
      <c r="BM145" s="23" t="s">
        <v>274</v>
      </c>
    </row>
    <row r="146" spans="2:65" s="11" customFormat="1">
      <c r="B146" s="186"/>
      <c r="D146" s="187" t="s">
        <v>146</v>
      </c>
      <c r="E146" s="188" t="s">
        <v>5</v>
      </c>
      <c r="F146" s="189" t="s">
        <v>275</v>
      </c>
      <c r="H146" s="190">
        <v>7.6470000000000002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5" t="s">
        <v>146</v>
      </c>
      <c r="AU146" s="195" t="s">
        <v>81</v>
      </c>
      <c r="AV146" s="11" t="s">
        <v>81</v>
      </c>
      <c r="AW146" s="11" t="s">
        <v>34</v>
      </c>
      <c r="AX146" s="11" t="s">
        <v>79</v>
      </c>
      <c r="AY146" s="195" t="s">
        <v>137</v>
      </c>
    </row>
    <row r="147" spans="2:65" s="1" customFormat="1" ht="31.5" customHeight="1">
      <c r="B147" s="173"/>
      <c r="C147" s="174" t="s">
        <v>276</v>
      </c>
      <c r="D147" s="174" t="s">
        <v>139</v>
      </c>
      <c r="E147" s="175" t="s">
        <v>277</v>
      </c>
      <c r="F147" s="176" t="s">
        <v>278</v>
      </c>
      <c r="G147" s="177" t="s">
        <v>155</v>
      </c>
      <c r="H147" s="178">
        <v>12.4</v>
      </c>
      <c r="I147" s="179"/>
      <c r="J147" s="180">
        <f>ROUND(I147*H147,2)</f>
        <v>0</v>
      </c>
      <c r="K147" s="176" t="s">
        <v>143</v>
      </c>
      <c r="L147" s="40"/>
      <c r="M147" s="181" t="s">
        <v>5</v>
      </c>
      <c r="N147" s="182" t="s">
        <v>42</v>
      </c>
      <c r="O147" s="41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AR147" s="23" t="s">
        <v>144</v>
      </c>
      <c r="AT147" s="23" t="s">
        <v>139</v>
      </c>
      <c r="AU147" s="23" t="s">
        <v>81</v>
      </c>
      <c r="AY147" s="23" t="s">
        <v>137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23" t="s">
        <v>79</v>
      </c>
      <c r="BK147" s="185">
        <f>ROUND(I147*H147,2)</f>
        <v>0</v>
      </c>
      <c r="BL147" s="23" t="s">
        <v>144</v>
      </c>
      <c r="BM147" s="23" t="s">
        <v>279</v>
      </c>
    </row>
    <row r="148" spans="2:65" s="1" customFormat="1" ht="22.5" customHeight="1">
      <c r="B148" s="173"/>
      <c r="C148" s="174" t="s">
        <v>280</v>
      </c>
      <c r="D148" s="174" t="s">
        <v>139</v>
      </c>
      <c r="E148" s="175" t="s">
        <v>281</v>
      </c>
      <c r="F148" s="176" t="s">
        <v>282</v>
      </c>
      <c r="G148" s="177" t="s">
        <v>159</v>
      </c>
      <c r="H148" s="178">
        <v>6.6180000000000003</v>
      </c>
      <c r="I148" s="179"/>
      <c r="J148" s="180">
        <f>ROUND(I148*H148,2)</f>
        <v>0</v>
      </c>
      <c r="K148" s="176" t="s">
        <v>143</v>
      </c>
      <c r="L148" s="40"/>
      <c r="M148" s="181" t="s">
        <v>5</v>
      </c>
      <c r="N148" s="182" t="s">
        <v>42</v>
      </c>
      <c r="O148" s="41"/>
      <c r="P148" s="183">
        <f>O148*H148</f>
        <v>0</v>
      </c>
      <c r="Q148" s="183">
        <v>0</v>
      </c>
      <c r="R148" s="183">
        <f>Q148*H148</f>
        <v>0</v>
      </c>
      <c r="S148" s="183">
        <v>2</v>
      </c>
      <c r="T148" s="184">
        <f>S148*H148</f>
        <v>13.236000000000001</v>
      </c>
      <c r="AR148" s="23" t="s">
        <v>144</v>
      </c>
      <c r="AT148" s="23" t="s">
        <v>139</v>
      </c>
      <c r="AU148" s="23" t="s">
        <v>81</v>
      </c>
      <c r="AY148" s="23" t="s">
        <v>137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79</v>
      </c>
      <c r="BK148" s="185">
        <f>ROUND(I148*H148,2)</f>
        <v>0</v>
      </c>
      <c r="BL148" s="23" t="s">
        <v>144</v>
      </c>
      <c r="BM148" s="23" t="s">
        <v>283</v>
      </c>
    </row>
    <row r="149" spans="2:65" s="11" customFormat="1">
      <c r="B149" s="186"/>
      <c r="D149" s="187" t="s">
        <v>146</v>
      </c>
      <c r="E149" s="188" t="s">
        <v>5</v>
      </c>
      <c r="F149" s="189" t="s">
        <v>284</v>
      </c>
      <c r="H149" s="190">
        <v>6.6180000000000003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146</v>
      </c>
      <c r="AU149" s="195" t="s">
        <v>81</v>
      </c>
      <c r="AV149" s="11" t="s">
        <v>81</v>
      </c>
      <c r="AW149" s="11" t="s">
        <v>34</v>
      </c>
      <c r="AX149" s="11" t="s">
        <v>79</v>
      </c>
      <c r="AY149" s="195" t="s">
        <v>137</v>
      </c>
    </row>
    <row r="150" spans="2:65" s="1" customFormat="1" ht="22.5" customHeight="1">
      <c r="B150" s="173"/>
      <c r="C150" s="174" t="s">
        <v>285</v>
      </c>
      <c r="D150" s="174" t="s">
        <v>139</v>
      </c>
      <c r="E150" s="175" t="s">
        <v>286</v>
      </c>
      <c r="F150" s="176" t="s">
        <v>287</v>
      </c>
      <c r="G150" s="177" t="s">
        <v>159</v>
      </c>
      <c r="H150" s="178">
        <v>1.76</v>
      </c>
      <c r="I150" s="179"/>
      <c r="J150" s="180">
        <f>ROUND(I150*H150,2)</f>
        <v>0</v>
      </c>
      <c r="K150" s="176" t="s">
        <v>5</v>
      </c>
      <c r="L150" s="40"/>
      <c r="M150" s="181" t="s">
        <v>5</v>
      </c>
      <c r="N150" s="182" t="s">
        <v>42</v>
      </c>
      <c r="O150" s="41"/>
      <c r="P150" s="183">
        <f>O150*H150</f>
        <v>0</v>
      </c>
      <c r="Q150" s="183">
        <v>0</v>
      </c>
      <c r="R150" s="183">
        <f>Q150*H150</f>
        <v>0</v>
      </c>
      <c r="S150" s="183">
        <v>2</v>
      </c>
      <c r="T150" s="184">
        <f>S150*H150</f>
        <v>3.52</v>
      </c>
      <c r="AR150" s="23" t="s">
        <v>144</v>
      </c>
      <c r="AT150" s="23" t="s">
        <v>139</v>
      </c>
      <c r="AU150" s="23" t="s">
        <v>81</v>
      </c>
      <c r="AY150" s="23" t="s">
        <v>137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79</v>
      </c>
      <c r="BK150" s="185">
        <f>ROUND(I150*H150,2)</f>
        <v>0</v>
      </c>
      <c r="BL150" s="23" t="s">
        <v>144</v>
      </c>
      <c r="BM150" s="23" t="s">
        <v>288</v>
      </c>
    </row>
    <row r="151" spans="2:65" s="11" customFormat="1">
      <c r="B151" s="186"/>
      <c r="D151" s="187" t="s">
        <v>146</v>
      </c>
      <c r="E151" s="188" t="s">
        <v>5</v>
      </c>
      <c r="F151" s="189" t="s">
        <v>289</v>
      </c>
      <c r="H151" s="190">
        <v>1.76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5" t="s">
        <v>146</v>
      </c>
      <c r="AU151" s="195" t="s">
        <v>81</v>
      </c>
      <c r="AV151" s="11" t="s">
        <v>81</v>
      </c>
      <c r="AW151" s="11" t="s">
        <v>34</v>
      </c>
      <c r="AX151" s="11" t="s">
        <v>79</v>
      </c>
      <c r="AY151" s="195" t="s">
        <v>137</v>
      </c>
    </row>
    <row r="152" spans="2:65" s="1" customFormat="1" ht="31.5" customHeight="1">
      <c r="B152" s="173"/>
      <c r="C152" s="174" t="s">
        <v>290</v>
      </c>
      <c r="D152" s="174" t="s">
        <v>139</v>
      </c>
      <c r="E152" s="175" t="s">
        <v>291</v>
      </c>
      <c r="F152" s="176" t="s">
        <v>292</v>
      </c>
      <c r="G152" s="177" t="s">
        <v>159</v>
      </c>
      <c r="H152" s="178">
        <v>15.335000000000001</v>
      </c>
      <c r="I152" s="179"/>
      <c r="J152" s="180">
        <f>ROUND(I152*H152,2)</f>
        <v>0</v>
      </c>
      <c r="K152" s="176" t="s">
        <v>143</v>
      </c>
      <c r="L152" s="40"/>
      <c r="M152" s="181" t="s">
        <v>5</v>
      </c>
      <c r="N152" s="182" t="s">
        <v>42</v>
      </c>
      <c r="O152" s="41"/>
      <c r="P152" s="183">
        <f>O152*H152</f>
        <v>0</v>
      </c>
      <c r="Q152" s="183">
        <v>0</v>
      </c>
      <c r="R152" s="183">
        <f>Q152*H152</f>
        <v>0</v>
      </c>
      <c r="S152" s="183">
        <v>2.2000000000000002</v>
      </c>
      <c r="T152" s="184">
        <f>S152*H152</f>
        <v>33.737000000000002</v>
      </c>
      <c r="AR152" s="23" t="s">
        <v>144</v>
      </c>
      <c r="AT152" s="23" t="s">
        <v>139</v>
      </c>
      <c r="AU152" s="23" t="s">
        <v>81</v>
      </c>
      <c r="AY152" s="23" t="s">
        <v>137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23" t="s">
        <v>79</v>
      </c>
      <c r="BK152" s="185">
        <f>ROUND(I152*H152,2)</f>
        <v>0</v>
      </c>
      <c r="BL152" s="23" t="s">
        <v>144</v>
      </c>
      <c r="BM152" s="23" t="s">
        <v>293</v>
      </c>
    </row>
    <row r="153" spans="2:65" s="11" customFormat="1">
      <c r="B153" s="186"/>
      <c r="D153" s="187" t="s">
        <v>146</v>
      </c>
      <c r="E153" s="188" t="s">
        <v>5</v>
      </c>
      <c r="F153" s="189" t="s">
        <v>294</v>
      </c>
      <c r="H153" s="190">
        <v>15.335000000000001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5" t="s">
        <v>146</v>
      </c>
      <c r="AU153" s="195" t="s">
        <v>81</v>
      </c>
      <c r="AV153" s="11" t="s">
        <v>81</v>
      </c>
      <c r="AW153" s="11" t="s">
        <v>34</v>
      </c>
      <c r="AX153" s="11" t="s">
        <v>79</v>
      </c>
      <c r="AY153" s="195" t="s">
        <v>137</v>
      </c>
    </row>
    <row r="154" spans="2:65" s="1" customFormat="1" ht="31.5" customHeight="1">
      <c r="B154" s="173"/>
      <c r="C154" s="174" t="s">
        <v>295</v>
      </c>
      <c r="D154" s="174" t="s">
        <v>139</v>
      </c>
      <c r="E154" s="175" t="s">
        <v>296</v>
      </c>
      <c r="F154" s="176" t="s">
        <v>297</v>
      </c>
      <c r="G154" s="177" t="s">
        <v>159</v>
      </c>
      <c r="H154" s="178">
        <v>30.67</v>
      </c>
      <c r="I154" s="179"/>
      <c r="J154" s="180">
        <f>ROUND(I154*H154,2)</f>
        <v>0</v>
      </c>
      <c r="K154" s="176" t="s">
        <v>5</v>
      </c>
      <c r="L154" s="40"/>
      <c r="M154" s="181" t="s">
        <v>5</v>
      </c>
      <c r="N154" s="182" t="s">
        <v>42</v>
      </c>
      <c r="O154" s="41"/>
      <c r="P154" s="183">
        <f>O154*H154</f>
        <v>0</v>
      </c>
      <c r="Q154" s="183">
        <v>0</v>
      </c>
      <c r="R154" s="183">
        <f>Q154*H154</f>
        <v>0</v>
      </c>
      <c r="S154" s="183">
        <v>2.2000000000000002</v>
      </c>
      <c r="T154" s="184">
        <f>S154*H154</f>
        <v>67.474000000000004</v>
      </c>
      <c r="AR154" s="23" t="s">
        <v>144</v>
      </c>
      <c r="AT154" s="23" t="s">
        <v>139</v>
      </c>
      <c r="AU154" s="23" t="s">
        <v>81</v>
      </c>
      <c r="AY154" s="23" t="s">
        <v>137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23" t="s">
        <v>79</v>
      </c>
      <c r="BK154" s="185">
        <f>ROUND(I154*H154,2)</f>
        <v>0</v>
      </c>
      <c r="BL154" s="23" t="s">
        <v>144</v>
      </c>
      <c r="BM154" s="23" t="s">
        <v>298</v>
      </c>
    </row>
    <row r="155" spans="2:65" s="11" customFormat="1">
      <c r="B155" s="186"/>
      <c r="D155" s="187" t="s">
        <v>146</v>
      </c>
      <c r="E155" s="188" t="s">
        <v>5</v>
      </c>
      <c r="F155" s="189" t="s">
        <v>299</v>
      </c>
      <c r="H155" s="190">
        <v>30.67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95" t="s">
        <v>146</v>
      </c>
      <c r="AU155" s="195" t="s">
        <v>81</v>
      </c>
      <c r="AV155" s="11" t="s">
        <v>81</v>
      </c>
      <c r="AW155" s="11" t="s">
        <v>34</v>
      </c>
      <c r="AX155" s="11" t="s">
        <v>79</v>
      </c>
      <c r="AY155" s="195" t="s">
        <v>137</v>
      </c>
    </row>
    <row r="156" spans="2:65" s="1" customFormat="1" ht="31.5" customHeight="1">
      <c r="B156" s="173"/>
      <c r="C156" s="174" t="s">
        <v>300</v>
      </c>
      <c r="D156" s="174" t="s">
        <v>139</v>
      </c>
      <c r="E156" s="175" t="s">
        <v>301</v>
      </c>
      <c r="F156" s="176" t="s">
        <v>302</v>
      </c>
      <c r="G156" s="177" t="s">
        <v>201</v>
      </c>
      <c r="H156" s="178">
        <v>0.109</v>
      </c>
      <c r="I156" s="179"/>
      <c r="J156" s="180">
        <f>ROUND(I156*H156,2)</f>
        <v>0</v>
      </c>
      <c r="K156" s="176" t="s">
        <v>143</v>
      </c>
      <c r="L156" s="40"/>
      <c r="M156" s="181" t="s">
        <v>5</v>
      </c>
      <c r="N156" s="182" t="s">
        <v>42</v>
      </c>
      <c r="O156" s="41"/>
      <c r="P156" s="183">
        <f>O156*H156</f>
        <v>0</v>
      </c>
      <c r="Q156" s="183">
        <v>0</v>
      </c>
      <c r="R156" s="183">
        <f>Q156*H156</f>
        <v>0</v>
      </c>
      <c r="S156" s="183">
        <v>1</v>
      </c>
      <c r="T156" s="184">
        <f>S156*H156</f>
        <v>0.109</v>
      </c>
      <c r="AR156" s="23" t="s">
        <v>144</v>
      </c>
      <c r="AT156" s="23" t="s">
        <v>139</v>
      </c>
      <c r="AU156" s="23" t="s">
        <v>81</v>
      </c>
      <c r="AY156" s="23" t="s">
        <v>137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23" t="s">
        <v>79</v>
      </c>
      <c r="BK156" s="185">
        <f>ROUND(I156*H156,2)</f>
        <v>0</v>
      </c>
      <c r="BL156" s="23" t="s">
        <v>144</v>
      </c>
      <c r="BM156" s="23" t="s">
        <v>303</v>
      </c>
    </row>
    <row r="157" spans="2:65" s="11" customFormat="1">
      <c r="B157" s="186"/>
      <c r="D157" s="187" t="s">
        <v>146</v>
      </c>
      <c r="E157" s="188" t="s">
        <v>5</v>
      </c>
      <c r="F157" s="189" t="s">
        <v>304</v>
      </c>
      <c r="H157" s="190">
        <v>0.109</v>
      </c>
      <c r="I157" s="191"/>
      <c r="L157" s="186"/>
      <c r="M157" s="192"/>
      <c r="N157" s="193"/>
      <c r="O157" s="193"/>
      <c r="P157" s="193"/>
      <c r="Q157" s="193"/>
      <c r="R157" s="193"/>
      <c r="S157" s="193"/>
      <c r="T157" s="194"/>
      <c r="AT157" s="195" t="s">
        <v>146</v>
      </c>
      <c r="AU157" s="195" t="s">
        <v>81</v>
      </c>
      <c r="AV157" s="11" t="s">
        <v>81</v>
      </c>
      <c r="AW157" s="11" t="s">
        <v>34</v>
      </c>
      <c r="AX157" s="11" t="s">
        <v>79</v>
      </c>
      <c r="AY157" s="195" t="s">
        <v>137</v>
      </c>
    </row>
    <row r="158" spans="2:65" s="1" customFormat="1" ht="22.5" customHeight="1">
      <c r="B158" s="173"/>
      <c r="C158" s="174" t="s">
        <v>305</v>
      </c>
      <c r="D158" s="174" t="s">
        <v>139</v>
      </c>
      <c r="E158" s="175" t="s">
        <v>306</v>
      </c>
      <c r="F158" s="176" t="s">
        <v>307</v>
      </c>
      <c r="G158" s="177" t="s">
        <v>155</v>
      </c>
      <c r="H158" s="178">
        <v>42</v>
      </c>
      <c r="I158" s="179"/>
      <c r="J158" s="180">
        <f t="shared" ref="J158:J165" si="0">ROUND(I158*H158,2)</f>
        <v>0</v>
      </c>
      <c r="K158" s="176" t="s">
        <v>143</v>
      </c>
      <c r="L158" s="40"/>
      <c r="M158" s="181" t="s">
        <v>5</v>
      </c>
      <c r="N158" s="182" t="s">
        <v>42</v>
      </c>
      <c r="O158" s="41"/>
      <c r="P158" s="183">
        <f t="shared" ref="P158:P165" si="1">O158*H158</f>
        <v>0</v>
      </c>
      <c r="Q158" s="183">
        <v>0</v>
      </c>
      <c r="R158" s="183">
        <f t="shared" ref="R158:R165" si="2">Q158*H158</f>
        <v>0</v>
      </c>
      <c r="S158" s="183">
        <v>3.6999999999999998E-2</v>
      </c>
      <c r="T158" s="184">
        <f t="shared" ref="T158:T165" si="3">S158*H158</f>
        <v>1.5539999999999998</v>
      </c>
      <c r="AR158" s="23" t="s">
        <v>144</v>
      </c>
      <c r="AT158" s="23" t="s">
        <v>139</v>
      </c>
      <c r="AU158" s="23" t="s">
        <v>81</v>
      </c>
      <c r="AY158" s="23" t="s">
        <v>137</v>
      </c>
      <c r="BE158" s="185">
        <f t="shared" ref="BE158:BE165" si="4">IF(N158="základní",J158,0)</f>
        <v>0</v>
      </c>
      <c r="BF158" s="185">
        <f t="shared" ref="BF158:BF165" si="5">IF(N158="snížená",J158,0)</f>
        <v>0</v>
      </c>
      <c r="BG158" s="185">
        <f t="shared" ref="BG158:BG165" si="6">IF(N158="zákl. přenesená",J158,0)</f>
        <v>0</v>
      </c>
      <c r="BH158" s="185">
        <f t="shared" ref="BH158:BH165" si="7">IF(N158="sníž. přenesená",J158,0)</f>
        <v>0</v>
      </c>
      <c r="BI158" s="185">
        <f t="shared" ref="BI158:BI165" si="8">IF(N158="nulová",J158,0)</f>
        <v>0</v>
      </c>
      <c r="BJ158" s="23" t="s">
        <v>79</v>
      </c>
      <c r="BK158" s="185">
        <f t="shared" ref="BK158:BK165" si="9">ROUND(I158*H158,2)</f>
        <v>0</v>
      </c>
      <c r="BL158" s="23" t="s">
        <v>144</v>
      </c>
      <c r="BM158" s="23" t="s">
        <v>308</v>
      </c>
    </row>
    <row r="159" spans="2:65" s="1" customFormat="1" ht="44.25" customHeight="1">
      <c r="B159" s="173"/>
      <c r="C159" s="174" t="s">
        <v>309</v>
      </c>
      <c r="D159" s="174" t="s">
        <v>139</v>
      </c>
      <c r="E159" s="175" t="s">
        <v>310</v>
      </c>
      <c r="F159" s="176" t="s">
        <v>311</v>
      </c>
      <c r="G159" s="177" t="s">
        <v>236</v>
      </c>
      <c r="H159" s="178">
        <v>13</v>
      </c>
      <c r="I159" s="179"/>
      <c r="J159" s="180">
        <f t="shared" si="0"/>
        <v>0</v>
      </c>
      <c r="K159" s="176" t="s">
        <v>143</v>
      </c>
      <c r="L159" s="40"/>
      <c r="M159" s="181" t="s">
        <v>5</v>
      </c>
      <c r="N159" s="182" t="s">
        <v>42</v>
      </c>
      <c r="O159" s="41"/>
      <c r="P159" s="183">
        <f t="shared" si="1"/>
        <v>0</v>
      </c>
      <c r="Q159" s="183">
        <v>2.5000000000000001E-4</v>
      </c>
      <c r="R159" s="183">
        <f t="shared" si="2"/>
        <v>3.2500000000000003E-3</v>
      </c>
      <c r="S159" s="183">
        <v>0</v>
      </c>
      <c r="T159" s="184">
        <f t="shared" si="3"/>
        <v>0</v>
      </c>
      <c r="AR159" s="23" t="s">
        <v>144</v>
      </c>
      <c r="AT159" s="23" t="s">
        <v>139</v>
      </c>
      <c r="AU159" s="23" t="s">
        <v>81</v>
      </c>
      <c r="AY159" s="23" t="s">
        <v>137</v>
      </c>
      <c r="BE159" s="185">
        <f t="shared" si="4"/>
        <v>0</v>
      </c>
      <c r="BF159" s="185">
        <f t="shared" si="5"/>
        <v>0</v>
      </c>
      <c r="BG159" s="185">
        <f t="shared" si="6"/>
        <v>0</v>
      </c>
      <c r="BH159" s="185">
        <f t="shared" si="7"/>
        <v>0</v>
      </c>
      <c r="BI159" s="185">
        <f t="shared" si="8"/>
        <v>0</v>
      </c>
      <c r="BJ159" s="23" t="s">
        <v>79</v>
      </c>
      <c r="BK159" s="185">
        <f t="shared" si="9"/>
        <v>0</v>
      </c>
      <c r="BL159" s="23" t="s">
        <v>144</v>
      </c>
      <c r="BM159" s="23" t="s">
        <v>312</v>
      </c>
    </row>
    <row r="160" spans="2:65" s="1" customFormat="1" ht="22.5" customHeight="1">
      <c r="B160" s="173"/>
      <c r="C160" s="216" t="s">
        <v>313</v>
      </c>
      <c r="D160" s="216" t="s">
        <v>239</v>
      </c>
      <c r="E160" s="217" t="s">
        <v>314</v>
      </c>
      <c r="F160" s="218" t="s">
        <v>315</v>
      </c>
      <c r="G160" s="219" t="s">
        <v>236</v>
      </c>
      <c r="H160" s="220">
        <v>1</v>
      </c>
      <c r="I160" s="221"/>
      <c r="J160" s="222">
        <f t="shared" si="0"/>
        <v>0</v>
      </c>
      <c r="K160" s="218" t="s">
        <v>5</v>
      </c>
      <c r="L160" s="223"/>
      <c r="M160" s="224" t="s">
        <v>5</v>
      </c>
      <c r="N160" s="225" t="s">
        <v>42</v>
      </c>
      <c r="O160" s="41"/>
      <c r="P160" s="183">
        <f t="shared" si="1"/>
        <v>0</v>
      </c>
      <c r="Q160" s="183">
        <v>7.0000000000000001E-3</v>
      </c>
      <c r="R160" s="183">
        <f t="shared" si="2"/>
        <v>7.0000000000000001E-3</v>
      </c>
      <c r="S160" s="183">
        <v>0</v>
      </c>
      <c r="T160" s="184">
        <f t="shared" si="3"/>
        <v>0</v>
      </c>
      <c r="AR160" s="23" t="s">
        <v>176</v>
      </c>
      <c r="AT160" s="23" t="s">
        <v>239</v>
      </c>
      <c r="AU160" s="23" t="s">
        <v>81</v>
      </c>
      <c r="AY160" s="23" t="s">
        <v>137</v>
      </c>
      <c r="BE160" s="185">
        <f t="shared" si="4"/>
        <v>0</v>
      </c>
      <c r="BF160" s="185">
        <f t="shared" si="5"/>
        <v>0</v>
      </c>
      <c r="BG160" s="185">
        <f t="shared" si="6"/>
        <v>0</v>
      </c>
      <c r="BH160" s="185">
        <f t="shared" si="7"/>
        <v>0</v>
      </c>
      <c r="BI160" s="185">
        <f t="shared" si="8"/>
        <v>0</v>
      </c>
      <c r="BJ160" s="23" t="s">
        <v>79</v>
      </c>
      <c r="BK160" s="185">
        <f t="shared" si="9"/>
        <v>0</v>
      </c>
      <c r="BL160" s="23" t="s">
        <v>144</v>
      </c>
      <c r="BM160" s="23" t="s">
        <v>316</v>
      </c>
    </row>
    <row r="161" spans="2:65" s="1" customFormat="1" ht="22.5" customHeight="1">
      <c r="B161" s="173"/>
      <c r="C161" s="216" t="s">
        <v>317</v>
      </c>
      <c r="D161" s="216" t="s">
        <v>239</v>
      </c>
      <c r="E161" s="217" t="s">
        <v>318</v>
      </c>
      <c r="F161" s="218" t="s">
        <v>319</v>
      </c>
      <c r="G161" s="219" t="s">
        <v>236</v>
      </c>
      <c r="H161" s="220">
        <v>2</v>
      </c>
      <c r="I161" s="221"/>
      <c r="J161" s="222">
        <f t="shared" si="0"/>
        <v>0</v>
      </c>
      <c r="K161" s="218" t="s">
        <v>5</v>
      </c>
      <c r="L161" s="223"/>
      <c r="M161" s="224" t="s">
        <v>5</v>
      </c>
      <c r="N161" s="225" t="s">
        <v>42</v>
      </c>
      <c r="O161" s="41"/>
      <c r="P161" s="183">
        <f t="shared" si="1"/>
        <v>0</v>
      </c>
      <c r="Q161" s="183">
        <v>7.0000000000000001E-3</v>
      </c>
      <c r="R161" s="183">
        <f t="shared" si="2"/>
        <v>1.4E-2</v>
      </c>
      <c r="S161" s="183">
        <v>0</v>
      </c>
      <c r="T161" s="184">
        <f t="shared" si="3"/>
        <v>0</v>
      </c>
      <c r="AR161" s="23" t="s">
        <v>176</v>
      </c>
      <c r="AT161" s="23" t="s">
        <v>239</v>
      </c>
      <c r="AU161" s="23" t="s">
        <v>81</v>
      </c>
      <c r="AY161" s="23" t="s">
        <v>137</v>
      </c>
      <c r="BE161" s="185">
        <f t="shared" si="4"/>
        <v>0</v>
      </c>
      <c r="BF161" s="185">
        <f t="shared" si="5"/>
        <v>0</v>
      </c>
      <c r="BG161" s="185">
        <f t="shared" si="6"/>
        <v>0</v>
      </c>
      <c r="BH161" s="185">
        <f t="shared" si="7"/>
        <v>0</v>
      </c>
      <c r="BI161" s="185">
        <f t="shared" si="8"/>
        <v>0</v>
      </c>
      <c r="BJ161" s="23" t="s">
        <v>79</v>
      </c>
      <c r="BK161" s="185">
        <f t="shared" si="9"/>
        <v>0</v>
      </c>
      <c r="BL161" s="23" t="s">
        <v>144</v>
      </c>
      <c r="BM161" s="23" t="s">
        <v>320</v>
      </c>
    </row>
    <row r="162" spans="2:65" s="1" customFormat="1" ht="22.5" customHeight="1">
      <c r="B162" s="173"/>
      <c r="C162" s="216" t="s">
        <v>321</v>
      </c>
      <c r="D162" s="216" t="s">
        <v>239</v>
      </c>
      <c r="E162" s="217" t="s">
        <v>322</v>
      </c>
      <c r="F162" s="218" t="s">
        <v>323</v>
      </c>
      <c r="G162" s="219" t="s">
        <v>236</v>
      </c>
      <c r="H162" s="220">
        <v>1</v>
      </c>
      <c r="I162" s="221"/>
      <c r="J162" s="222">
        <f t="shared" si="0"/>
        <v>0</v>
      </c>
      <c r="K162" s="218" t="s">
        <v>5</v>
      </c>
      <c r="L162" s="223"/>
      <c r="M162" s="224" t="s">
        <v>5</v>
      </c>
      <c r="N162" s="225" t="s">
        <v>42</v>
      </c>
      <c r="O162" s="41"/>
      <c r="P162" s="183">
        <f t="shared" si="1"/>
        <v>0</v>
      </c>
      <c r="Q162" s="183">
        <v>7.0000000000000001E-3</v>
      </c>
      <c r="R162" s="183">
        <f t="shared" si="2"/>
        <v>7.0000000000000001E-3</v>
      </c>
      <c r="S162" s="183">
        <v>0</v>
      </c>
      <c r="T162" s="184">
        <f t="shared" si="3"/>
        <v>0</v>
      </c>
      <c r="AR162" s="23" t="s">
        <v>176</v>
      </c>
      <c r="AT162" s="23" t="s">
        <v>239</v>
      </c>
      <c r="AU162" s="23" t="s">
        <v>81</v>
      </c>
      <c r="AY162" s="23" t="s">
        <v>137</v>
      </c>
      <c r="BE162" s="185">
        <f t="shared" si="4"/>
        <v>0</v>
      </c>
      <c r="BF162" s="185">
        <f t="shared" si="5"/>
        <v>0</v>
      </c>
      <c r="BG162" s="185">
        <f t="shared" si="6"/>
        <v>0</v>
      </c>
      <c r="BH162" s="185">
        <f t="shared" si="7"/>
        <v>0</v>
      </c>
      <c r="BI162" s="185">
        <f t="shared" si="8"/>
        <v>0</v>
      </c>
      <c r="BJ162" s="23" t="s">
        <v>79</v>
      </c>
      <c r="BK162" s="185">
        <f t="shared" si="9"/>
        <v>0</v>
      </c>
      <c r="BL162" s="23" t="s">
        <v>144</v>
      </c>
      <c r="BM162" s="23" t="s">
        <v>324</v>
      </c>
    </row>
    <row r="163" spans="2:65" s="1" customFormat="1" ht="22.5" customHeight="1">
      <c r="B163" s="173"/>
      <c r="C163" s="216" t="s">
        <v>325</v>
      </c>
      <c r="D163" s="216" t="s">
        <v>239</v>
      </c>
      <c r="E163" s="217" t="s">
        <v>326</v>
      </c>
      <c r="F163" s="218" t="s">
        <v>327</v>
      </c>
      <c r="G163" s="219" t="s">
        <v>236</v>
      </c>
      <c r="H163" s="220">
        <v>6</v>
      </c>
      <c r="I163" s="221"/>
      <c r="J163" s="222">
        <f t="shared" si="0"/>
        <v>0</v>
      </c>
      <c r="K163" s="218" t="s">
        <v>5</v>
      </c>
      <c r="L163" s="223"/>
      <c r="M163" s="224" t="s">
        <v>5</v>
      </c>
      <c r="N163" s="225" t="s">
        <v>42</v>
      </c>
      <c r="O163" s="41"/>
      <c r="P163" s="183">
        <f t="shared" si="1"/>
        <v>0</v>
      </c>
      <c r="Q163" s="183">
        <v>7.0000000000000007E-2</v>
      </c>
      <c r="R163" s="183">
        <f t="shared" si="2"/>
        <v>0.42000000000000004</v>
      </c>
      <c r="S163" s="183">
        <v>0</v>
      </c>
      <c r="T163" s="184">
        <f t="shared" si="3"/>
        <v>0</v>
      </c>
      <c r="AR163" s="23" t="s">
        <v>176</v>
      </c>
      <c r="AT163" s="23" t="s">
        <v>239</v>
      </c>
      <c r="AU163" s="23" t="s">
        <v>81</v>
      </c>
      <c r="AY163" s="23" t="s">
        <v>137</v>
      </c>
      <c r="BE163" s="185">
        <f t="shared" si="4"/>
        <v>0</v>
      </c>
      <c r="BF163" s="185">
        <f t="shared" si="5"/>
        <v>0</v>
      </c>
      <c r="BG163" s="185">
        <f t="shared" si="6"/>
        <v>0</v>
      </c>
      <c r="BH163" s="185">
        <f t="shared" si="7"/>
        <v>0</v>
      </c>
      <c r="BI163" s="185">
        <f t="shared" si="8"/>
        <v>0</v>
      </c>
      <c r="BJ163" s="23" t="s">
        <v>79</v>
      </c>
      <c r="BK163" s="185">
        <f t="shared" si="9"/>
        <v>0</v>
      </c>
      <c r="BL163" s="23" t="s">
        <v>144</v>
      </c>
      <c r="BM163" s="23" t="s">
        <v>328</v>
      </c>
    </row>
    <row r="164" spans="2:65" s="1" customFormat="1" ht="22.5" customHeight="1">
      <c r="B164" s="173"/>
      <c r="C164" s="216" t="s">
        <v>329</v>
      </c>
      <c r="D164" s="216" t="s">
        <v>239</v>
      </c>
      <c r="E164" s="217" t="s">
        <v>330</v>
      </c>
      <c r="F164" s="218" t="s">
        <v>331</v>
      </c>
      <c r="G164" s="219" t="s">
        <v>236</v>
      </c>
      <c r="H164" s="220">
        <v>2</v>
      </c>
      <c r="I164" s="221"/>
      <c r="J164" s="222">
        <f t="shared" si="0"/>
        <v>0</v>
      </c>
      <c r="K164" s="218" t="s">
        <v>5</v>
      </c>
      <c r="L164" s="223"/>
      <c r="M164" s="224" t="s">
        <v>5</v>
      </c>
      <c r="N164" s="225" t="s">
        <v>42</v>
      </c>
      <c r="O164" s="41"/>
      <c r="P164" s="183">
        <f t="shared" si="1"/>
        <v>0</v>
      </c>
      <c r="Q164" s="183">
        <v>7.0000000000000007E-2</v>
      </c>
      <c r="R164" s="183">
        <f t="shared" si="2"/>
        <v>0.14000000000000001</v>
      </c>
      <c r="S164" s="183">
        <v>0</v>
      </c>
      <c r="T164" s="184">
        <f t="shared" si="3"/>
        <v>0</v>
      </c>
      <c r="AR164" s="23" t="s">
        <v>176</v>
      </c>
      <c r="AT164" s="23" t="s">
        <v>239</v>
      </c>
      <c r="AU164" s="23" t="s">
        <v>81</v>
      </c>
      <c r="AY164" s="23" t="s">
        <v>137</v>
      </c>
      <c r="BE164" s="185">
        <f t="shared" si="4"/>
        <v>0</v>
      </c>
      <c r="BF164" s="185">
        <f t="shared" si="5"/>
        <v>0</v>
      </c>
      <c r="BG164" s="185">
        <f t="shared" si="6"/>
        <v>0</v>
      </c>
      <c r="BH164" s="185">
        <f t="shared" si="7"/>
        <v>0</v>
      </c>
      <c r="BI164" s="185">
        <f t="shared" si="8"/>
        <v>0</v>
      </c>
      <c r="BJ164" s="23" t="s">
        <v>79</v>
      </c>
      <c r="BK164" s="185">
        <f t="shared" si="9"/>
        <v>0</v>
      </c>
      <c r="BL164" s="23" t="s">
        <v>144</v>
      </c>
      <c r="BM164" s="23" t="s">
        <v>332</v>
      </c>
    </row>
    <row r="165" spans="2:65" s="1" customFormat="1" ht="22.5" customHeight="1">
      <c r="B165" s="173"/>
      <c r="C165" s="216" t="s">
        <v>333</v>
      </c>
      <c r="D165" s="216" t="s">
        <v>239</v>
      </c>
      <c r="E165" s="217" t="s">
        <v>334</v>
      </c>
      <c r="F165" s="218" t="s">
        <v>335</v>
      </c>
      <c r="G165" s="219" t="s">
        <v>236</v>
      </c>
      <c r="H165" s="220">
        <v>1</v>
      </c>
      <c r="I165" s="221"/>
      <c r="J165" s="222">
        <f t="shared" si="0"/>
        <v>0</v>
      </c>
      <c r="K165" s="218" t="s">
        <v>5</v>
      </c>
      <c r="L165" s="223"/>
      <c r="M165" s="224" t="s">
        <v>5</v>
      </c>
      <c r="N165" s="225" t="s">
        <v>42</v>
      </c>
      <c r="O165" s="41"/>
      <c r="P165" s="183">
        <f t="shared" si="1"/>
        <v>0</v>
      </c>
      <c r="Q165" s="183">
        <v>7.2999999999999995E-2</v>
      </c>
      <c r="R165" s="183">
        <f t="shared" si="2"/>
        <v>7.2999999999999995E-2</v>
      </c>
      <c r="S165" s="183">
        <v>0</v>
      </c>
      <c r="T165" s="184">
        <f t="shared" si="3"/>
        <v>0</v>
      </c>
      <c r="AR165" s="23" t="s">
        <v>176</v>
      </c>
      <c r="AT165" s="23" t="s">
        <v>239</v>
      </c>
      <c r="AU165" s="23" t="s">
        <v>81</v>
      </c>
      <c r="AY165" s="23" t="s">
        <v>137</v>
      </c>
      <c r="BE165" s="185">
        <f t="shared" si="4"/>
        <v>0</v>
      </c>
      <c r="BF165" s="185">
        <f t="shared" si="5"/>
        <v>0</v>
      </c>
      <c r="BG165" s="185">
        <f t="shared" si="6"/>
        <v>0</v>
      </c>
      <c r="BH165" s="185">
        <f t="shared" si="7"/>
        <v>0</v>
      </c>
      <c r="BI165" s="185">
        <f t="shared" si="8"/>
        <v>0</v>
      </c>
      <c r="BJ165" s="23" t="s">
        <v>79</v>
      </c>
      <c r="BK165" s="185">
        <f t="shared" si="9"/>
        <v>0</v>
      </c>
      <c r="BL165" s="23" t="s">
        <v>144</v>
      </c>
      <c r="BM165" s="23" t="s">
        <v>336</v>
      </c>
    </row>
    <row r="166" spans="2:65" s="10" customFormat="1" ht="29.85" customHeight="1">
      <c r="B166" s="159"/>
      <c r="D166" s="170" t="s">
        <v>70</v>
      </c>
      <c r="E166" s="171" t="s">
        <v>337</v>
      </c>
      <c r="F166" s="171" t="s">
        <v>338</v>
      </c>
      <c r="I166" s="162"/>
      <c r="J166" s="172">
        <f>BK166</f>
        <v>0</v>
      </c>
      <c r="L166" s="159"/>
      <c r="M166" s="164"/>
      <c r="N166" s="165"/>
      <c r="O166" s="165"/>
      <c r="P166" s="166">
        <f>SUM(P167:P174)</f>
        <v>0</v>
      </c>
      <c r="Q166" s="165"/>
      <c r="R166" s="166">
        <f>SUM(R167:R174)</f>
        <v>0</v>
      </c>
      <c r="S166" s="165"/>
      <c r="T166" s="167">
        <f>SUM(T167:T174)</f>
        <v>0</v>
      </c>
      <c r="AR166" s="160" t="s">
        <v>79</v>
      </c>
      <c r="AT166" s="168" t="s">
        <v>70</v>
      </c>
      <c r="AU166" s="168" t="s">
        <v>79</v>
      </c>
      <c r="AY166" s="160" t="s">
        <v>137</v>
      </c>
      <c r="BK166" s="169">
        <f>SUM(BK167:BK174)</f>
        <v>0</v>
      </c>
    </row>
    <row r="167" spans="2:65" s="1" customFormat="1" ht="22.5" customHeight="1">
      <c r="B167" s="173"/>
      <c r="C167" s="174" t="s">
        <v>339</v>
      </c>
      <c r="D167" s="174" t="s">
        <v>139</v>
      </c>
      <c r="E167" s="175" t="s">
        <v>340</v>
      </c>
      <c r="F167" s="176" t="s">
        <v>341</v>
      </c>
      <c r="G167" s="177" t="s">
        <v>201</v>
      </c>
      <c r="H167" s="178">
        <v>239.11799999999999</v>
      </c>
      <c r="I167" s="179"/>
      <c r="J167" s="180">
        <f>ROUND(I167*H167,2)</f>
        <v>0</v>
      </c>
      <c r="K167" s="176" t="s">
        <v>143</v>
      </c>
      <c r="L167" s="40"/>
      <c r="M167" s="181" t="s">
        <v>5</v>
      </c>
      <c r="N167" s="182" t="s">
        <v>42</v>
      </c>
      <c r="O167" s="4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3" t="s">
        <v>144</v>
      </c>
      <c r="AT167" s="23" t="s">
        <v>139</v>
      </c>
      <c r="AU167" s="23" t="s">
        <v>81</v>
      </c>
      <c r="AY167" s="23" t="s">
        <v>137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79</v>
      </c>
      <c r="BK167" s="185">
        <f>ROUND(I167*H167,2)</f>
        <v>0</v>
      </c>
      <c r="BL167" s="23" t="s">
        <v>144</v>
      </c>
      <c r="BM167" s="23" t="s">
        <v>342</v>
      </c>
    </row>
    <row r="168" spans="2:65" s="1" customFormat="1" ht="31.5" customHeight="1">
      <c r="B168" s="173"/>
      <c r="C168" s="174" t="s">
        <v>343</v>
      </c>
      <c r="D168" s="174" t="s">
        <v>139</v>
      </c>
      <c r="E168" s="175" t="s">
        <v>344</v>
      </c>
      <c r="F168" s="176" t="s">
        <v>345</v>
      </c>
      <c r="G168" s="177" t="s">
        <v>201</v>
      </c>
      <c r="H168" s="178">
        <v>239.11799999999999</v>
      </c>
      <c r="I168" s="179"/>
      <c r="J168" s="180">
        <f>ROUND(I168*H168,2)</f>
        <v>0</v>
      </c>
      <c r="K168" s="176" t="s">
        <v>143</v>
      </c>
      <c r="L168" s="40"/>
      <c r="M168" s="181" t="s">
        <v>5</v>
      </c>
      <c r="N168" s="182" t="s">
        <v>42</v>
      </c>
      <c r="O168" s="41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AR168" s="23" t="s">
        <v>144</v>
      </c>
      <c r="AT168" s="23" t="s">
        <v>139</v>
      </c>
      <c r="AU168" s="23" t="s">
        <v>81</v>
      </c>
      <c r="AY168" s="23" t="s">
        <v>137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79</v>
      </c>
      <c r="BK168" s="185">
        <f>ROUND(I168*H168,2)</f>
        <v>0</v>
      </c>
      <c r="BL168" s="23" t="s">
        <v>144</v>
      </c>
      <c r="BM168" s="23" t="s">
        <v>346</v>
      </c>
    </row>
    <row r="169" spans="2:65" s="1" customFormat="1" ht="31.5" customHeight="1">
      <c r="B169" s="173"/>
      <c r="C169" s="174" t="s">
        <v>347</v>
      </c>
      <c r="D169" s="174" t="s">
        <v>139</v>
      </c>
      <c r="E169" s="175" t="s">
        <v>348</v>
      </c>
      <c r="F169" s="176" t="s">
        <v>349</v>
      </c>
      <c r="G169" s="177" t="s">
        <v>201</v>
      </c>
      <c r="H169" s="178">
        <v>2391.1799999999998</v>
      </c>
      <c r="I169" s="179"/>
      <c r="J169" s="180">
        <f>ROUND(I169*H169,2)</f>
        <v>0</v>
      </c>
      <c r="K169" s="176" t="s">
        <v>143</v>
      </c>
      <c r="L169" s="40"/>
      <c r="M169" s="181" t="s">
        <v>5</v>
      </c>
      <c r="N169" s="182" t="s">
        <v>42</v>
      </c>
      <c r="O169" s="41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AR169" s="23" t="s">
        <v>144</v>
      </c>
      <c r="AT169" s="23" t="s">
        <v>139</v>
      </c>
      <c r="AU169" s="23" t="s">
        <v>81</v>
      </c>
      <c r="AY169" s="23" t="s">
        <v>137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79</v>
      </c>
      <c r="BK169" s="185">
        <f>ROUND(I169*H169,2)</f>
        <v>0</v>
      </c>
      <c r="BL169" s="23" t="s">
        <v>144</v>
      </c>
      <c r="BM169" s="23" t="s">
        <v>350</v>
      </c>
    </row>
    <row r="170" spans="2:65" s="11" customFormat="1">
      <c r="B170" s="186"/>
      <c r="D170" s="187" t="s">
        <v>146</v>
      </c>
      <c r="F170" s="189" t="s">
        <v>351</v>
      </c>
      <c r="H170" s="190">
        <v>2391.1799999999998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146</v>
      </c>
      <c r="AU170" s="195" t="s">
        <v>81</v>
      </c>
      <c r="AV170" s="11" t="s">
        <v>81</v>
      </c>
      <c r="AW170" s="11" t="s">
        <v>6</v>
      </c>
      <c r="AX170" s="11" t="s">
        <v>79</v>
      </c>
      <c r="AY170" s="195" t="s">
        <v>137</v>
      </c>
    </row>
    <row r="171" spans="2:65" s="1" customFormat="1" ht="22.5" customHeight="1">
      <c r="B171" s="173"/>
      <c r="C171" s="174" t="s">
        <v>352</v>
      </c>
      <c r="D171" s="174" t="s">
        <v>139</v>
      </c>
      <c r="E171" s="175" t="s">
        <v>353</v>
      </c>
      <c r="F171" s="176" t="s">
        <v>354</v>
      </c>
      <c r="G171" s="177" t="s">
        <v>201</v>
      </c>
      <c r="H171" s="178">
        <v>137.90700000000001</v>
      </c>
      <c r="I171" s="179"/>
      <c r="J171" s="180">
        <f>ROUND(I171*H171,2)</f>
        <v>0</v>
      </c>
      <c r="K171" s="176" t="s">
        <v>143</v>
      </c>
      <c r="L171" s="40"/>
      <c r="M171" s="181" t="s">
        <v>5</v>
      </c>
      <c r="N171" s="182" t="s">
        <v>42</v>
      </c>
      <c r="O171" s="41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AR171" s="23" t="s">
        <v>144</v>
      </c>
      <c r="AT171" s="23" t="s">
        <v>139</v>
      </c>
      <c r="AU171" s="23" t="s">
        <v>81</v>
      </c>
      <c r="AY171" s="23" t="s">
        <v>137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3" t="s">
        <v>79</v>
      </c>
      <c r="BK171" s="185">
        <f>ROUND(I171*H171,2)</f>
        <v>0</v>
      </c>
      <c r="BL171" s="23" t="s">
        <v>144</v>
      </c>
      <c r="BM171" s="23" t="s">
        <v>355</v>
      </c>
    </row>
    <row r="172" spans="2:65" s="11" customFormat="1">
      <c r="B172" s="186"/>
      <c r="D172" s="187" t="s">
        <v>146</v>
      </c>
      <c r="E172" s="188" t="s">
        <v>5</v>
      </c>
      <c r="F172" s="189" t="s">
        <v>356</v>
      </c>
      <c r="H172" s="190">
        <v>137.90700000000001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AT172" s="195" t="s">
        <v>146</v>
      </c>
      <c r="AU172" s="195" t="s">
        <v>81</v>
      </c>
      <c r="AV172" s="11" t="s">
        <v>81</v>
      </c>
      <c r="AW172" s="11" t="s">
        <v>34</v>
      </c>
      <c r="AX172" s="11" t="s">
        <v>79</v>
      </c>
      <c r="AY172" s="195" t="s">
        <v>137</v>
      </c>
    </row>
    <row r="173" spans="2:65" s="1" customFormat="1" ht="22.5" customHeight="1">
      <c r="B173" s="173"/>
      <c r="C173" s="174" t="s">
        <v>357</v>
      </c>
      <c r="D173" s="174" t="s">
        <v>139</v>
      </c>
      <c r="E173" s="175" t="s">
        <v>358</v>
      </c>
      <c r="F173" s="176" t="s">
        <v>359</v>
      </c>
      <c r="G173" s="177" t="s">
        <v>201</v>
      </c>
      <c r="H173" s="178">
        <v>101.211</v>
      </c>
      <c r="I173" s="179"/>
      <c r="J173" s="180">
        <f>ROUND(I173*H173,2)</f>
        <v>0</v>
      </c>
      <c r="K173" s="176" t="s">
        <v>143</v>
      </c>
      <c r="L173" s="40"/>
      <c r="M173" s="181" t="s">
        <v>5</v>
      </c>
      <c r="N173" s="182" t="s">
        <v>42</v>
      </c>
      <c r="O173" s="41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23" t="s">
        <v>144</v>
      </c>
      <c r="AT173" s="23" t="s">
        <v>139</v>
      </c>
      <c r="AU173" s="23" t="s">
        <v>81</v>
      </c>
      <c r="AY173" s="23" t="s">
        <v>137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79</v>
      </c>
      <c r="BK173" s="185">
        <f>ROUND(I173*H173,2)</f>
        <v>0</v>
      </c>
      <c r="BL173" s="23" t="s">
        <v>144</v>
      </c>
      <c r="BM173" s="23" t="s">
        <v>360</v>
      </c>
    </row>
    <row r="174" spans="2:65" s="11" customFormat="1">
      <c r="B174" s="186"/>
      <c r="D174" s="197" t="s">
        <v>146</v>
      </c>
      <c r="E174" s="195" t="s">
        <v>5</v>
      </c>
      <c r="F174" s="205" t="s">
        <v>361</v>
      </c>
      <c r="H174" s="206">
        <v>101.211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5" t="s">
        <v>146</v>
      </c>
      <c r="AU174" s="195" t="s">
        <v>81</v>
      </c>
      <c r="AV174" s="11" t="s">
        <v>81</v>
      </c>
      <c r="AW174" s="11" t="s">
        <v>34</v>
      </c>
      <c r="AX174" s="11" t="s">
        <v>79</v>
      </c>
      <c r="AY174" s="195" t="s">
        <v>137</v>
      </c>
    </row>
    <row r="175" spans="2:65" s="10" customFormat="1" ht="29.85" customHeight="1">
      <c r="B175" s="159"/>
      <c r="D175" s="170" t="s">
        <v>70</v>
      </c>
      <c r="E175" s="171" t="s">
        <v>362</v>
      </c>
      <c r="F175" s="171" t="s">
        <v>363</v>
      </c>
      <c r="I175" s="162"/>
      <c r="J175" s="172">
        <f>BK175</f>
        <v>0</v>
      </c>
      <c r="L175" s="159"/>
      <c r="M175" s="164"/>
      <c r="N175" s="165"/>
      <c r="O175" s="165"/>
      <c r="P175" s="166">
        <f>P176</f>
        <v>0</v>
      </c>
      <c r="Q175" s="165"/>
      <c r="R175" s="166">
        <f>R176</f>
        <v>0</v>
      </c>
      <c r="S175" s="165"/>
      <c r="T175" s="167">
        <f>T176</f>
        <v>0</v>
      </c>
      <c r="AR175" s="160" t="s">
        <v>79</v>
      </c>
      <c r="AT175" s="168" t="s">
        <v>70</v>
      </c>
      <c r="AU175" s="168" t="s">
        <v>79</v>
      </c>
      <c r="AY175" s="160" t="s">
        <v>137</v>
      </c>
      <c r="BK175" s="169">
        <f>BK176</f>
        <v>0</v>
      </c>
    </row>
    <row r="176" spans="2:65" s="1" customFormat="1" ht="31.5" customHeight="1">
      <c r="B176" s="173"/>
      <c r="C176" s="174" t="s">
        <v>364</v>
      </c>
      <c r="D176" s="174" t="s">
        <v>139</v>
      </c>
      <c r="E176" s="175" t="s">
        <v>365</v>
      </c>
      <c r="F176" s="176" t="s">
        <v>366</v>
      </c>
      <c r="G176" s="177" t="s">
        <v>201</v>
      </c>
      <c r="H176" s="178">
        <v>79.183999999999997</v>
      </c>
      <c r="I176" s="179"/>
      <c r="J176" s="180">
        <f>ROUND(I176*H176,2)</f>
        <v>0</v>
      </c>
      <c r="K176" s="176" t="s">
        <v>143</v>
      </c>
      <c r="L176" s="40"/>
      <c r="M176" s="181" t="s">
        <v>5</v>
      </c>
      <c r="N176" s="182" t="s">
        <v>42</v>
      </c>
      <c r="O176" s="41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AR176" s="23" t="s">
        <v>144</v>
      </c>
      <c r="AT176" s="23" t="s">
        <v>139</v>
      </c>
      <c r="AU176" s="23" t="s">
        <v>81</v>
      </c>
      <c r="AY176" s="23" t="s">
        <v>137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79</v>
      </c>
      <c r="BK176" s="185">
        <f>ROUND(I176*H176,2)</f>
        <v>0</v>
      </c>
      <c r="BL176" s="23" t="s">
        <v>144</v>
      </c>
      <c r="BM176" s="23" t="s">
        <v>367</v>
      </c>
    </row>
    <row r="177" spans="2:65" s="10" customFormat="1" ht="37.35" customHeight="1">
      <c r="B177" s="159"/>
      <c r="D177" s="160" t="s">
        <v>70</v>
      </c>
      <c r="E177" s="161" t="s">
        <v>368</v>
      </c>
      <c r="F177" s="161" t="s">
        <v>369</v>
      </c>
      <c r="I177" s="162"/>
      <c r="J177" s="163">
        <f>BK177</f>
        <v>0</v>
      </c>
      <c r="L177" s="159"/>
      <c r="M177" s="164"/>
      <c r="N177" s="165"/>
      <c r="O177" s="165"/>
      <c r="P177" s="166">
        <f>P178</f>
        <v>0</v>
      </c>
      <c r="Q177" s="165"/>
      <c r="R177" s="166">
        <f>R178</f>
        <v>0.43645</v>
      </c>
      <c r="S177" s="165"/>
      <c r="T177" s="167">
        <f>T178</f>
        <v>0</v>
      </c>
      <c r="AR177" s="160" t="s">
        <v>81</v>
      </c>
      <c r="AT177" s="168" t="s">
        <v>70</v>
      </c>
      <c r="AU177" s="168" t="s">
        <v>71</v>
      </c>
      <c r="AY177" s="160" t="s">
        <v>137</v>
      </c>
      <c r="BK177" s="169">
        <f>BK178</f>
        <v>0</v>
      </c>
    </row>
    <row r="178" spans="2:65" s="10" customFormat="1" ht="19.899999999999999" customHeight="1">
      <c r="B178" s="159"/>
      <c r="D178" s="170" t="s">
        <v>70</v>
      </c>
      <c r="E178" s="171" t="s">
        <v>370</v>
      </c>
      <c r="F178" s="171" t="s">
        <v>371</v>
      </c>
      <c r="I178" s="162"/>
      <c r="J178" s="172">
        <f>BK178</f>
        <v>0</v>
      </c>
      <c r="L178" s="159"/>
      <c r="M178" s="164"/>
      <c r="N178" s="165"/>
      <c r="O178" s="165"/>
      <c r="P178" s="166">
        <f>SUM(P179:P190)</f>
        <v>0</v>
      </c>
      <c r="Q178" s="165"/>
      <c r="R178" s="166">
        <f>SUM(R179:R190)</f>
        <v>0.43645</v>
      </c>
      <c r="S178" s="165"/>
      <c r="T178" s="167">
        <f>SUM(T179:T190)</f>
        <v>0</v>
      </c>
      <c r="AR178" s="160" t="s">
        <v>81</v>
      </c>
      <c r="AT178" s="168" t="s">
        <v>70</v>
      </c>
      <c r="AU178" s="168" t="s">
        <v>79</v>
      </c>
      <c r="AY178" s="160" t="s">
        <v>137</v>
      </c>
      <c r="BK178" s="169">
        <f>SUM(BK179:BK190)</f>
        <v>0</v>
      </c>
    </row>
    <row r="179" spans="2:65" s="1" customFormat="1" ht="31.5" customHeight="1">
      <c r="B179" s="173"/>
      <c r="C179" s="174" t="s">
        <v>372</v>
      </c>
      <c r="D179" s="174" t="s">
        <v>139</v>
      </c>
      <c r="E179" s="175" t="s">
        <v>373</v>
      </c>
      <c r="F179" s="176" t="s">
        <v>374</v>
      </c>
      <c r="G179" s="177" t="s">
        <v>375</v>
      </c>
      <c r="H179" s="178">
        <v>409</v>
      </c>
      <c r="I179" s="179"/>
      <c r="J179" s="180">
        <f>ROUND(I179*H179,2)</f>
        <v>0</v>
      </c>
      <c r="K179" s="176" t="s">
        <v>143</v>
      </c>
      <c r="L179" s="40"/>
      <c r="M179" s="181" t="s">
        <v>5</v>
      </c>
      <c r="N179" s="182" t="s">
        <v>42</v>
      </c>
      <c r="O179" s="41"/>
      <c r="P179" s="183">
        <f>O179*H179</f>
        <v>0</v>
      </c>
      <c r="Q179" s="183">
        <v>5.0000000000000002E-5</v>
      </c>
      <c r="R179" s="183">
        <f>Q179*H179</f>
        <v>2.0449999999999999E-2</v>
      </c>
      <c r="S179" s="183">
        <v>0</v>
      </c>
      <c r="T179" s="184">
        <f>S179*H179</f>
        <v>0</v>
      </c>
      <c r="AR179" s="23" t="s">
        <v>217</v>
      </c>
      <c r="AT179" s="23" t="s">
        <v>139</v>
      </c>
      <c r="AU179" s="23" t="s">
        <v>81</v>
      </c>
      <c r="AY179" s="23" t="s">
        <v>137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79</v>
      </c>
      <c r="BK179" s="185">
        <f>ROUND(I179*H179,2)</f>
        <v>0</v>
      </c>
      <c r="BL179" s="23" t="s">
        <v>217</v>
      </c>
      <c r="BM179" s="23" t="s">
        <v>376</v>
      </c>
    </row>
    <row r="180" spans="2:65" s="1" customFormat="1" ht="22.5" customHeight="1">
      <c r="B180" s="173"/>
      <c r="C180" s="216" t="s">
        <v>377</v>
      </c>
      <c r="D180" s="216" t="s">
        <v>239</v>
      </c>
      <c r="E180" s="217" t="s">
        <v>378</v>
      </c>
      <c r="F180" s="218" t="s">
        <v>379</v>
      </c>
      <c r="G180" s="219" t="s">
        <v>201</v>
      </c>
      <c r="H180" s="220">
        <v>1.7000000000000001E-2</v>
      </c>
      <c r="I180" s="221"/>
      <c r="J180" s="222">
        <f>ROUND(I180*H180,2)</f>
        <v>0</v>
      </c>
      <c r="K180" s="218" t="s">
        <v>5</v>
      </c>
      <c r="L180" s="223"/>
      <c r="M180" s="224" t="s">
        <v>5</v>
      </c>
      <c r="N180" s="225" t="s">
        <v>42</v>
      </c>
      <c r="O180" s="41"/>
      <c r="P180" s="183">
        <f>O180*H180</f>
        <v>0</v>
      </c>
      <c r="Q180" s="183">
        <v>1</v>
      </c>
      <c r="R180" s="183">
        <f>Q180*H180</f>
        <v>1.7000000000000001E-2</v>
      </c>
      <c r="S180" s="183">
        <v>0</v>
      </c>
      <c r="T180" s="184">
        <f>S180*H180</f>
        <v>0</v>
      </c>
      <c r="AR180" s="23" t="s">
        <v>295</v>
      </c>
      <c r="AT180" s="23" t="s">
        <v>239</v>
      </c>
      <c r="AU180" s="23" t="s">
        <v>81</v>
      </c>
      <c r="AY180" s="23" t="s">
        <v>137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79</v>
      </c>
      <c r="BK180" s="185">
        <f>ROUND(I180*H180,2)</f>
        <v>0</v>
      </c>
      <c r="BL180" s="23" t="s">
        <v>217</v>
      </c>
      <c r="BM180" s="23" t="s">
        <v>380</v>
      </c>
    </row>
    <row r="181" spans="2:65" s="11" customFormat="1">
      <c r="B181" s="186"/>
      <c r="D181" s="187" t="s">
        <v>146</v>
      </c>
      <c r="E181" s="188" t="s">
        <v>5</v>
      </c>
      <c r="F181" s="189" t="s">
        <v>381</v>
      </c>
      <c r="H181" s="190">
        <v>1.7000000000000001E-2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95" t="s">
        <v>146</v>
      </c>
      <c r="AU181" s="195" t="s">
        <v>81</v>
      </c>
      <c r="AV181" s="11" t="s">
        <v>81</v>
      </c>
      <c r="AW181" s="11" t="s">
        <v>34</v>
      </c>
      <c r="AX181" s="11" t="s">
        <v>79</v>
      </c>
      <c r="AY181" s="195" t="s">
        <v>137</v>
      </c>
    </row>
    <row r="182" spans="2:65" s="1" customFormat="1" ht="22.5" customHeight="1">
      <c r="B182" s="173"/>
      <c r="C182" s="216" t="s">
        <v>382</v>
      </c>
      <c r="D182" s="216" t="s">
        <v>239</v>
      </c>
      <c r="E182" s="217" t="s">
        <v>383</v>
      </c>
      <c r="F182" s="218" t="s">
        <v>384</v>
      </c>
      <c r="G182" s="219" t="s">
        <v>201</v>
      </c>
      <c r="H182" s="220">
        <v>7.0000000000000001E-3</v>
      </c>
      <c r="I182" s="221"/>
      <c r="J182" s="222">
        <f>ROUND(I182*H182,2)</f>
        <v>0</v>
      </c>
      <c r="K182" s="218" t="s">
        <v>143</v>
      </c>
      <c r="L182" s="223"/>
      <c r="M182" s="224" t="s">
        <v>5</v>
      </c>
      <c r="N182" s="225" t="s">
        <v>42</v>
      </c>
      <c r="O182" s="41"/>
      <c r="P182" s="183">
        <f>O182*H182</f>
        <v>0</v>
      </c>
      <c r="Q182" s="183">
        <v>1</v>
      </c>
      <c r="R182" s="183">
        <f>Q182*H182</f>
        <v>7.0000000000000001E-3</v>
      </c>
      <c r="S182" s="183">
        <v>0</v>
      </c>
      <c r="T182" s="184">
        <f>S182*H182</f>
        <v>0</v>
      </c>
      <c r="AR182" s="23" t="s">
        <v>295</v>
      </c>
      <c r="AT182" s="23" t="s">
        <v>239</v>
      </c>
      <c r="AU182" s="23" t="s">
        <v>81</v>
      </c>
      <c r="AY182" s="23" t="s">
        <v>137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79</v>
      </c>
      <c r="BK182" s="185">
        <f>ROUND(I182*H182,2)</f>
        <v>0</v>
      </c>
      <c r="BL182" s="23" t="s">
        <v>217</v>
      </c>
      <c r="BM182" s="23" t="s">
        <v>385</v>
      </c>
    </row>
    <row r="183" spans="2:65" s="11" customFormat="1">
      <c r="B183" s="186"/>
      <c r="D183" s="187" t="s">
        <v>146</v>
      </c>
      <c r="E183" s="188" t="s">
        <v>5</v>
      </c>
      <c r="F183" s="189" t="s">
        <v>386</v>
      </c>
      <c r="H183" s="190">
        <v>7.0000000000000001E-3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95" t="s">
        <v>146</v>
      </c>
      <c r="AU183" s="195" t="s">
        <v>81</v>
      </c>
      <c r="AV183" s="11" t="s">
        <v>81</v>
      </c>
      <c r="AW183" s="11" t="s">
        <v>34</v>
      </c>
      <c r="AX183" s="11" t="s">
        <v>79</v>
      </c>
      <c r="AY183" s="195" t="s">
        <v>137</v>
      </c>
    </row>
    <row r="184" spans="2:65" s="1" customFormat="1" ht="22.5" customHeight="1">
      <c r="B184" s="173"/>
      <c r="C184" s="216" t="s">
        <v>387</v>
      </c>
      <c r="D184" s="216" t="s">
        <v>239</v>
      </c>
      <c r="E184" s="217" t="s">
        <v>388</v>
      </c>
      <c r="F184" s="218" t="s">
        <v>389</v>
      </c>
      <c r="G184" s="219" t="s">
        <v>201</v>
      </c>
      <c r="H184" s="220">
        <v>0.22</v>
      </c>
      <c r="I184" s="221"/>
      <c r="J184" s="222">
        <f>ROUND(I184*H184,2)</f>
        <v>0</v>
      </c>
      <c r="K184" s="218" t="s">
        <v>143</v>
      </c>
      <c r="L184" s="223"/>
      <c r="M184" s="224" t="s">
        <v>5</v>
      </c>
      <c r="N184" s="225" t="s">
        <v>42</v>
      </c>
      <c r="O184" s="41"/>
      <c r="P184" s="183">
        <f>O184*H184</f>
        <v>0</v>
      </c>
      <c r="Q184" s="183">
        <v>1</v>
      </c>
      <c r="R184" s="183">
        <f>Q184*H184</f>
        <v>0.22</v>
      </c>
      <c r="S184" s="183">
        <v>0</v>
      </c>
      <c r="T184" s="184">
        <f>S184*H184</f>
        <v>0</v>
      </c>
      <c r="AR184" s="23" t="s">
        <v>176</v>
      </c>
      <c r="AT184" s="23" t="s">
        <v>239</v>
      </c>
      <c r="AU184" s="23" t="s">
        <v>81</v>
      </c>
      <c r="AY184" s="23" t="s">
        <v>137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79</v>
      </c>
      <c r="BK184" s="185">
        <f>ROUND(I184*H184,2)</f>
        <v>0</v>
      </c>
      <c r="BL184" s="23" t="s">
        <v>144</v>
      </c>
      <c r="BM184" s="23" t="s">
        <v>390</v>
      </c>
    </row>
    <row r="185" spans="2:65" s="11" customFormat="1">
      <c r="B185" s="186"/>
      <c r="D185" s="187" t="s">
        <v>146</v>
      </c>
      <c r="E185" s="188" t="s">
        <v>5</v>
      </c>
      <c r="F185" s="189" t="s">
        <v>391</v>
      </c>
      <c r="H185" s="190">
        <v>0.22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5" t="s">
        <v>146</v>
      </c>
      <c r="AU185" s="195" t="s">
        <v>81</v>
      </c>
      <c r="AV185" s="11" t="s">
        <v>81</v>
      </c>
      <c r="AW185" s="11" t="s">
        <v>34</v>
      </c>
      <c r="AX185" s="11" t="s">
        <v>79</v>
      </c>
      <c r="AY185" s="195" t="s">
        <v>137</v>
      </c>
    </row>
    <row r="186" spans="2:65" s="1" customFormat="1" ht="22.5" customHeight="1">
      <c r="B186" s="173"/>
      <c r="C186" s="216" t="s">
        <v>392</v>
      </c>
      <c r="D186" s="216" t="s">
        <v>239</v>
      </c>
      <c r="E186" s="217" t="s">
        <v>393</v>
      </c>
      <c r="F186" s="218" t="s">
        <v>394</v>
      </c>
      <c r="G186" s="219" t="s">
        <v>201</v>
      </c>
      <c r="H186" s="220">
        <v>6.2E-2</v>
      </c>
      <c r="I186" s="221"/>
      <c r="J186" s="222">
        <f>ROUND(I186*H186,2)</f>
        <v>0</v>
      </c>
      <c r="K186" s="218" t="s">
        <v>143</v>
      </c>
      <c r="L186" s="223"/>
      <c r="M186" s="224" t="s">
        <v>5</v>
      </c>
      <c r="N186" s="225" t="s">
        <v>42</v>
      </c>
      <c r="O186" s="41"/>
      <c r="P186" s="183">
        <f>O186*H186</f>
        <v>0</v>
      </c>
      <c r="Q186" s="183">
        <v>1</v>
      </c>
      <c r="R186" s="183">
        <f>Q186*H186</f>
        <v>6.2E-2</v>
      </c>
      <c r="S186" s="183">
        <v>0</v>
      </c>
      <c r="T186" s="184">
        <f>S186*H186</f>
        <v>0</v>
      </c>
      <c r="AR186" s="23" t="s">
        <v>176</v>
      </c>
      <c r="AT186" s="23" t="s">
        <v>239</v>
      </c>
      <c r="AU186" s="23" t="s">
        <v>81</v>
      </c>
      <c r="AY186" s="23" t="s">
        <v>137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79</v>
      </c>
      <c r="BK186" s="185">
        <f>ROUND(I186*H186,2)</f>
        <v>0</v>
      </c>
      <c r="BL186" s="23" t="s">
        <v>144</v>
      </c>
      <c r="BM186" s="23" t="s">
        <v>395</v>
      </c>
    </row>
    <row r="187" spans="2:65" s="11" customFormat="1">
      <c r="B187" s="186"/>
      <c r="D187" s="187" t="s">
        <v>146</v>
      </c>
      <c r="E187" s="188" t="s">
        <v>5</v>
      </c>
      <c r="F187" s="189" t="s">
        <v>396</v>
      </c>
      <c r="H187" s="190">
        <v>6.2E-2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5" t="s">
        <v>146</v>
      </c>
      <c r="AU187" s="195" t="s">
        <v>81</v>
      </c>
      <c r="AV187" s="11" t="s">
        <v>81</v>
      </c>
      <c r="AW187" s="11" t="s">
        <v>34</v>
      </c>
      <c r="AX187" s="11" t="s">
        <v>79</v>
      </c>
      <c r="AY187" s="195" t="s">
        <v>137</v>
      </c>
    </row>
    <row r="188" spans="2:65" s="1" customFormat="1" ht="22.5" customHeight="1">
      <c r="B188" s="173"/>
      <c r="C188" s="216" t="s">
        <v>397</v>
      </c>
      <c r="D188" s="216" t="s">
        <v>239</v>
      </c>
      <c r="E188" s="217" t="s">
        <v>398</v>
      </c>
      <c r="F188" s="218" t="s">
        <v>399</v>
      </c>
      <c r="G188" s="219" t="s">
        <v>201</v>
      </c>
      <c r="H188" s="220">
        <v>0.11</v>
      </c>
      <c r="I188" s="221"/>
      <c r="J188" s="222">
        <f>ROUND(I188*H188,2)</f>
        <v>0</v>
      </c>
      <c r="K188" s="218" t="s">
        <v>143</v>
      </c>
      <c r="L188" s="223"/>
      <c r="M188" s="224" t="s">
        <v>5</v>
      </c>
      <c r="N188" s="225" t="s">
        <v>42</v>
      </c>
      <c r="O188" s="41"/>
      <c r="P188" s="183">
        <f>O188*H188</f>
        <v>0</v>
      </c>
      <c r="Q188" s="183">
        <v>1</v>
      </c>
      <c r="R188" s="183">
        <f>Q188*H188</f>
        <v>0.11</v>
      </c>
      <c r="S188" s="183">
        <v>0</v>
      </c>
      <c r="T188" s="184">
        <f>S188*H188</f>
        <v>0</v>
      </c>
      <c r="AR188" s="23" t="s">
        <v>176</v>
      </c>
      <c r="AT188" s="23" t="s">
        <v>239</v>
      </c>
      <c r="AU188" s="23" t="s">
        <v>81</v>
      </c>
      <c r="AY188" s="23" t="s">
        <v>137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79</v>
      </c>
      <c r="BK188" s="185">
        <f>ROUND(I188*H188,2)</f>
        <v>0</v>
      </c>
      <c r="BL188" s="23" t="s">
        <v>144</v>
      </c>
      <c r="BM188" s="23" t="s">
        <v>400</v>
      </c>
    </row>
    <row r="189" spans="2:65" s="11" customFormat="1">
      <c r="B189" s="186"/>
      <c r="D189" s="187" t="s">
        <v>146</v>
      </c>
      <c r="E189" s="188" t="s">
        <v>5</v>
      </c>
      <c r="F189" s="189" t="s">
        <v>401</v>
      </c>
      <c r="H189" s="190">
        <v>0.11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AT189" s="195" t="s">
        <v>146</v>
      </c>
      <c r="AU189" s="195" t="s">
        <v>81</v>
      </c>
      <c r="AV189" s="11" t="s">
        <v>81</v>
      </c>
      <c r="AW189" s="11" t="s">
        <v>34</v>
      </c>
      <c r="AX189" s="11" t="s">
        <v>79</v>
      </c>
      <c r="AY189" s="195" t="s">
        <v>137</v>
      </c>
    </row>
    <row r="190" spans="2:65" s="1" customFormat="1" ht="31.5" customHeight="1">
      <c r="B190" s="173"/>
      <c r="C190" s="174" t="s">
        <v>402</v>
      </c>
      <c r="D190" s="174" t="s">
        <v>139</v>
      </c>
      <c r="E190" s="175" t="s">
        <v>403</v>
      </c>
      <c r="F190" s="176" t="s">
        <v>404</v>
      </c>
      <c r="G190" s="177" t="s">
        <v>201</v>
      </c>
      <c r="H190" s="178">
        <v>0.42899999999999999</v>
      </c>
      <c r="I190" s="179"/>
      <c r="J190" s="180">
        <f>ROUND(I190*H190,2)</f>
        <v>0</v>
      </c>
      <c r="K190" s="176" t="s">
        <v>143</v>
      </c>
      <c r="L190" s="40"/>
      <c r="M190" s="181" t="s">
        <v>5</v>
      </c>
      <c r="N190" s="226" t="s">
        <v>42</v>
      </c>
      <c r="O190" s="227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AR190" s="23" t="s">
        <v>217</v>
      </c>
      <c r="AT190" s="23" t="s">
        <v>139</v>
      </c>
      <c r="AU190" s="23" t="s">
        <v>81</v>
      </c>
      <c r="AY190" s="23" t="s">
        <v>137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3" t="s">
        <v>79</v>
      </c>
      <c r="BK190" s="185">
        <f>ROUND(I190*H190,2)</f>
        <v>0</v>
      </c>
      <c r="BL190" s="23" t="s">
        <v>217</v>
      </c>
      <c r="BM190" s="23" t="s">
        <v>405</v>
      </c>
    </row>
    <row r="191" spans="2:65" s="1" customFormat="1" ht="6.95" customHeight="1">
      <c r="B191" s="55"/>
      <c r="C191" s="56"/>
      <c r="D191" s="56"/>
      <c r="E191" s="56"/>
      <c r="F191" s="56"/>
      <c r="G191" s="56"/>
      <c r="H191" s="56"/>
      <c r="I191" s="126"/>
      <c r="J191" s="56"/>
      <c r="K191" s="56"/>
      <c r="L191" s="40"/>
    </row>
  </sheetData>
  <autoFilter ref="C86:K190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48" t="s">
        <v>95</v>
      </c>
      <c r="H1" s="348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8" t="s">
        <v>8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23" t="s">
        <v>84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49" t="str">
        <f>'Rekapitulace stavby'!K6</f>
        <v>OPRAVA PŘEDPROSTORU ZŠ OVČÁRECKÁ_VARIANTA B</v>
      </c>
      <c r="F7" s="350"/>
      <c r="G7" s="350"/>
      <c r="H7" s="350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51" t="s">
        <v>406</v>
      </c>
      <c r="F9" s="352"/>
      <c r="G9" s="352"/>
      <c r="H9" s="352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102</v>
      </c>
      <c r="K20" s="44"/>
    </row>
    <row r="21" spans="2:11" s="1" customFormat="1" ht="18" customHeight="1">
      <c r="B21" s="40"/>
      <c r="C21" s="41"/>
      <c r="D21" s="41"/>
      <c r="E21" s="34" t="s">
        <v>103</v>
      </c>
      <c r="F21" s="41"/>
      <c r="G21" s="41"/>
      <c r="H21" s="41"/>
      <c r="I21" s="106" t="s">
        <v>30</v>
      </c>
      <c r="J21" s="34" t="s">
        <v>104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41" t="s">
        <v>5</v>
      </c>
      <c r="F24" s="341"/>
      <c r="G24" s="341"/>
      <c r="H24" s="34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7">
        <f>ROUND(SUM(BE79:BE94), 2)</f>
        <v>0</v>
      </c>
      <c r="G30" s="41"/>
      <c r="H30" s="41"/>
      <c r="I30" s="118">
        <v>0.21</v>
      </c>
      <c r="J30" s="117">
        <f>ROUND(ROUND((SUM(BE79:BE94)),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7">
        <f>ROUND(SUM(BF79:BF94), 2)</f>
        <v>0</v>
      </c>
      <c r="G31" s="41"/>
      <c r="H31" s="41"/>
      <c r="I31" s="118">
        <v>0.15</v>
      </c>
      <c r="J31" s="117">
        <f>ROUND(ROUND((SUM(BF79:BF94)),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7">
        <f>ROUND(SUM(BG79:BG94),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7">
        <f>ROUND(SUM(BH79:BH94),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7">
        <f>ROUND(SUM(BI79:BI94),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105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49" t="str">
        <f>E7</f>
        <v>OPRAVA PŘEDPROSTORU ZŠ OVČÁRECKÁ_VARIANTA B</v>
      </c>
      <c r="F45" s="350"/>
      <c r="G45" s="350"/>
      <c r="H45" s="350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51" t="str">
        <f>E9</f>
        <v>23_17_02 - BETONOVÁ DLAŽBA</v>
      </c>
      <c r="F47" s="352"/>
      <c r="G47" s="352"/>
      <c r="H47" s="352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Kolín</v>
      </c>
      <c r="G49" s="41"/>
      <c r="H49" s="41"/>
      <c r="I49" s="106" t="s">
        <v>25</v>
      </c>
      <c r="J49" s="107" t="str">
        <f>IF(J12="","",J12)</f>
        <v>20. 9. 2017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33</v>
      </c>
      <c r="J51" s="34" t="str">
        <f>E21</f>
        <v>DONDESIGN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106</v>
      </c>
      <c r="D54" s="119"/>
      <c r="E54" s="119"/>
      <c r="F54" s="119"/>
      <c r="G54" s="119"/>
      <c r="H54" s="119"/>
      <c r="I54" s="130"/>
      <c r="J54" s="131" t="s">
        <v>107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108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109</v>
      </c>
    </row>
    <row r="57" spans="2:47" s="7" customFormat="1" ht="24.95" customHeight="1">
      <c r="B57" s="134"/>
      <c r="C57" s="135"/>
      <c r="D57" s="136" t="s">
        <v>110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114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118</v>
      </c>
      <c r="E59" s="144"/>
      <c r="F59" s="144"/>
      <c r="G59" s="144"/>
      <c r="H59" s="144"/>
      <c r="I59" s="145"/>
      <c r="J59" s="146">
        <f>J93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121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22.5" customHeight="1">
      <c r="B69" s="40"/>
      <c r="E69" s="345" t="str">
        <f>E7</f>
        <v>OPRAVA PŘEDPROSTORU ZŠ OVČÁRECKÁ_VARIANTA B</v>
      </c>
      <c r="F69" s="346"/>
      <c r="G69" s="346"/>
      <c r="H69" s="346"/>
      <c r="L69" s="40"/>
    </row>
    <row r="70" spans="2:63" s="1" customFormat="1" ht="14.45" customHeight="1">
      <c r="B70" s="40"/>
      <c r="C70" s="62" t="s">
        <v>100</v>
      </c>
      <c r="L70" s="40"/>
    </row>
    <row r="71" spans="2:63" s="1" customFormat="1" ht="23.25" customHeight="1">
      <c r="B71" s="40"/>
      <c r="E71" s="315" t="str">
        <f>E9</f>
        <v>23_17_02 - BETONOVÁ DLAŽBA</v>
      </c>
      <c r="F71" s="347"/>
      <c r="G71" s="347"/>
      <c r="H71" s="347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23</v>
      </c>
      <c r="F73" s="148" t="str">
        <f>F12</f>
        <v>Kolín</v>
      </c>
      <c r="I73" s="149" t="s">
        <v>25</v>
      </c>
      <c r="J73" s="66" t="str">
        <f>IF(J12="","",J12)</f>
        <v>20. 9. 2017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27</v>
      </c>
      <c r="F75" s="148" t="str">
        <f>E15</f>
        <v xml:space="preserve"> </v>
      </c>
      <c r="I75" s="149" t="s">
        <v>33</v>
      </c>
      <c r="J75" s="148" t="str">
        <f>E21</f>
        <v>DONDESIGN s.r.o.</v>
      </c>
      <c r="L75" s="40"/>
    </row>
    <row r="76" spans="2:63" s="1" customFormat="1" ht="14.45" customHeight="1">
      <c r="B76" s="40"/>
      <c r="C76" s="62" t="s">
        <v>31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122</v>
      </c>
      <c r="D78" s="152" t="s">
        <v>56</v>
      </c>
      <c r="E78" s="152" t="s">
        <v>52</v>
      </c>
      <c r="F78" s="152" t="s">
        <v>123</v>
      </c>
      <c r="G78" s="152" t="s">
        <v>124</v>
      </c>
      <c r="H78" s="152" t="s">
        <v>125</v>
      </c>
      <c r="I78" s="153" t="s">
        <v>126</v>
      </c>
      <c r="J78" s="152" t="s">
        <v>107</v>
      </c>
      <c r="K78" s="154" t="s">
        <v>127</v>
      </c>
      <c r="L78" s="150"/>
      <c r="M78" s="72" t="s">
        <v>128</v>
      </c>
      <c r="N78" s="73" t="s">
        <v>41</v>
      </c>
      <c r="O78" s="73" t="s">
        <v>129</v>
      </c>
      <c r="P78" s="73" t="s">
        <v>130</v>
      </c>
      <c r="Q78" s="73" t="s">
        <v>131</v>
      </c>
      <c r="R78" s="73" t="s">
        <v>132</v>
      </c>
      <c r="S78" s="73" t="s">
        <v>133</v>
      </c>
      <c r="T78" s="74" t="s">
        <v>134</v>
      </c>
    </row>
    <row r="79" spans="2:63" s="1" customFormat="1" ht="29.25" customHeight="1">
      <c r="B79" s="40"/>
      <c r="C79" s="76" t="s">
        <v>108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109.6638444</v>
      </c>
      <c r="S79" s="67"/>
      <c r="T79" s="157">
        <f>T80</f>
        <v>0</v>
      </c>
      <c r="AT79" s="23" t="s">
        <v>70</v>
      </c>
      <c r="AU79" s="23" t="s">
        <v>109</v>
      </c>
      <c r="BK79" s="158">
        <f>BK80</f>
        <v>0</v>
      </c>
    </row>
    <row r="80" spans="2:63" s="10" customFormat="1" ht="37.35" customHeight="1">
      <c r="B80" s="159"/>
      <c r="D80" s="160" t="s">
        <v>70</v>
      </c>
      <c r="E80" s="161" t="s">
        <v>135</v>
      </c>
      <c r="F80" s="161" t="s">
        <v>136</v>
      </c>
      <c r="I80" s="162"/>
      <c r="J80" s="163">
        <f>BK80</f>
        <v>0</v>
      </c>
      <c r="L80" s="159"/>
      <c r="M80" s="164"/>
      <c r="N80" s="165"/>
      <c r="O80" s="165"/>
      <c r="P80" s="166">
        <f>P81+P93</f>
        <v>0</v>
      </c>
      <c r="Q80" s="165"/>
      <c r="R80" s="166">
        <f>R81+R93</f>
        <v>109.6638444</v>
      </c>
      <c r="S80" s="165"/>
      <c r="T80" s="167">
        <f>T81+T93</f>
        <v>0</v>
      </c>
      <c r="AR80" s="160" t="s">
        <v>79</v>
      </c>
      <c r="AT80" s="168" t="s">
        <v>70</v>
      </c>
      <c r="AU80" s="168" t="s">
        <v>71</v>
      </c>
      <c r="AY80" s="160" t="s">
        <v>137</v>
      </c>
      <c r="BK80" s="169">
        <f>BK81+BK93</f>
        <v>0</v>
      </c>
    </row>
    <row r="81" spans="2:65" s="10" customFormat="1" ht="19.899999999999999" customHeight="1">
      <c r="B81" s="159"/>
      <c r="D81" s="170" t="s">
        <v>70</v>
      </c>
      <c r="E81" s="171" t="s">
        <v>162</v>
      </c>
      <c r="F81" s="171" t="s">
        <v>227</v>
      </c>
      <c r="I81" s="162"/>
      <c r="J81" s="172">
        <f>BK81</f>
        <v>0</v>
      </c>
      <c r="L81" s="159"/>
      <c r="M81" s="164"/>
      <c r="N81" s="165"/>
      <c r="O81" s="165"/>
      <c r="P81" s="166">
        <f>SUM(P82:P92)</f>
        <v>0</v>
      </c>
      <c r="Q81" s="165"/>
      <c r="R81" s="166">
        <f>SUM(R82:R92)</f>
        <v>109.6638444</v>
      </c>
      <c r="S81" s="165"/>
      <c r="T81" s="167">
        <f>SUM(T82:T92)</f>
        <v>0</v>
      </c>
      <c r="AR81" s="160" t="s">
        <v>79</v>
      </c>
      <c r="AT81" s="168" t="s">
        <v>70</v>
      </c>
      <c r="AU81" s="168" t="s">
        <v>79</v>
      </c>
      <c r="AY81" s="160" t="s">
        <v>137</v>
      </c>
      <c r="BK81" s="169">
        <f>SUM(BK82:BK92)</f>
        <v>0</v>
      </c>
    </row>
    <row r="82" spans="2:65" s="1" customFormat="1" ht="22.5" customHeight="1">
      <c r="B82" s="173"/>
      <c r="C82" s="174" t="s">
        <v>79</v>
      </c>
      <c r="D82" s="174" t="s">
        <v>139</v>
      </c>
      <c r="E82" s="175" t="s">
        <v>407</v>
      </c>
      <c r="F82" s="176" t="s">
        <v>408</v>
      </c>
      <c r="G82" s="177" t="s">
        <v>142</v>
      </c>
      <c r="H82" s="178">
        <v>133.80000000000001</v>
      </c>
      <c r="I82" s="179"/>
      <c r="J82" s="180">
        <f>ROUND(I82*H82,2)</f>
        <v>0</v>
      </c>
      <c r="K82" s="176" t="s">
        <v>143</v>
      </c>
      <c r="L82" s="40"/>
      <c r="M82" s="181" t="s">
        <v>5</v>
      </c>
      <c r="N82" s="182" t="s">
        <v>42</v>
      </c>
      <c r="O82" s="41"/>
      <c r="P82" s="183">
        <f>O82*H82</f>
        <v>0</v>
      </c>
      <c r="Q82" s="183">
        <v>0.33445999999999998</v>
      </c>
      <c r="R82" s="183">
        <f>Q82*H82</f>
        <v>44.750748000000002</v>
      </c>
      <c r="S82" s="183">
        <v>0</v>
      </c>
      <c r="T82" s="184">
        <f>S82*H82</f>
        <v>0</v>
      </c>
      <c r="AR82" s="23" t="s">
        <v>144</v>
      </c>
      <c r="AT82" s="23" t="s">
        <v>139</v>
      </c>
      <c r="AU82" s="23" t="s">
        <v>81</v>
      </c>
      <c r="AY82" s="23" t="s">
        <v>137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79</v>
      </c>
      <c r="BK82" s="185">
        <f>ROUND(I82*H82,2)</f>
        <v>0</v>
      </c>
      <c r="BL82" s="23" t="s">
        <v>144</v>
      </c>
      <c r="BM82" s="23" t="s">
        <v>409</v>
      </c>
    </row>
    <row r="83" spans="2:65" s="1" customFormat="1" ht="57" customHeight="1">
      <c r="B83" s="173"/>
      <c r="C83" s="174" t="s">
        <v>81</v>
      </c>
      <c r="D83" s="174" t="s">
        <v>139</v>
      </c>
      <c r="E83" s="175" t="s">
        <v>410</v>
      </c>
      <c r="F83" s="176" t="s">
        <v>411</v>
      </c>
      <c r="G83" s="177" t="s">
        <v>142</v>
      </c>
      <c r="H83" s="178">
        <v>133.80000000000001</v>
      </c>
      <c r="I83" s="179"/>
      <c r="J83" s="180">
        <f>ROUND(I83*H83,2)</f>
        <v>0</v>
      </c>
      <c r="K83" s="176" t="s">
        <v>143</v>
      </c>
      <c r="L83" s="40"/>
      <c r="M83" s="181" t="s">
        <v>5</v>
      </c>
      <c r="N83" s="182" t="s">
        <v>42</v>
      </c>
      <c r="O83" s="41"/>
      <c r="P83" s="183">
        <f>O83*H83</f>
        <v>0</v>
      </c>
      <c r="Q83" s="183">
        <v>8.5650000000000004E-2</v>
      </c>
      <c r="R83" s="183">
        <f>Q83*H83</f>
        <v>11.459970000000002</v>
      </c>
      <c r="S83" s="183">
        <v>0</v>
      </c>
      <c r="T83" s="184">
        <f>S83*H83</f>
        <v>0</v>
      </c>
      <c r="AR83" s="23" t="s">
        <v>144</v>
      </c>
      <c r="AT83" s="23" t="s">
        <v>139</v>
      </c>
      <c r="AU83" s="23" t="s">
        <v>81</v>
      </c>
      <c r="AY83" s="23" t="s">
        <v>137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23" t="s">
        <v>79</v>
      </c>
      <c r="BK83" s="185">
        <f>ROUND(I83*H83,2)</f>
        <v>0</v>
      </c>
      <c r="BL83" s="23" t="s">
        <v>144</v>
      </c>
      <c r="BM83" s="23" t="s">
        <v>412</v>
      </c>
    </row>
    <row r="84" spans="2:65" s="1" customFormat="1" ht="22.5" customHeight="1">
      <c r="B84" s="173"/>
      <c r="C84" s="216" t="s">
        <v>152</v>
      </c>
      <c r="D84" s="216" t="s">
        <v>239</v>
      </c>
      <c r="E84" s="217" t="s">
        <v>413</v>
      </c>
      <c r="F84" s="218" t="s">
        <v>414</v>
      </c>
      <c r="G84" s="219" t="s">
        <v>142</v>
      </c>
      <c r="H84" s="220">
        <v>136.476</v>
      </c>
      <c r="I84" s="221"/>
      <c r="J84" s="222">
        <f>ROUND(I84*H84,2)</f>
        <v>0</v>
      </c>
      <c r="K84" s="218" t="s">
        <v>5</v>
      </c>
      <c r="L84" s="223"/>
      <c r="M84" s="224" t="s">
        <v>5</v>
      </c>
      <c r="N84" s="225" t="s">
        <v>42</v>
      </c>
      <c r="O84" s="41"/>
      <c r="P84" s="183">
        <f>O84*H84</f>
        <v>0</v>
      </c>
      <c r="Q84" s="183">
        <v>0.13</v>
      </c>
      <c r="R84" s="183">
        <f>Q84*H84</f>
        <v>17.741880000000002</v>
      </c>
      <c r="S84" s="183">
        <v>0</v>
      </c>
      <c r="T84" s="184">
        <f>S84*H84</f>
        <v>0</v>
      </c>
      <c r="AR84" s="23" t="s">
        <v>176</v>
      </c>
      <c r="AT84" s="23" t="s">
        <v>239</v>
      </c>
      <c r="AU84" s="23" t="s">
        <v>81</v>
      </c>
      <c r="AY84" s="23" t="s">
        <v>137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79</v>
      </c>
      <c r="BK84" s="185">
        <f>ROUND(I84*H84,2)</f>
        <v>0</v>
      </c>
      <c r="BL84" s="23" t="s">
        <v>144</v>
      </c>
      <c r="BM84" s="23" t="s">
        <v>415</v>
      </c>
    </row>
    <row r="85" spans="2:65" s="11" customFormat="1">
      <c r="B85" s="186"/>
      <c r="D85" s="187" t="s">
        <v>146</v>
      </c>
      <c r="F85" s="189" t="s">
        <v>416</v>
      </c>
      <c r="H85" s="190">
        <v>136.476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146</v>
      </c>
      <c r="AU85" s="195" t="s">
        <v>81</v>
      </c>
      <c r="AV85" s="11" t="s">
        <v>81</v>
      </c>
      <c r="AW85" s="11" t="s">
        <v>6</v>
      </c>
      <c r="AX85" s="11" t="s">
        <v>79</v>
      </c>
      <c r="AY85" s="195" t="s">
        <v>137</v>
      </c>
    </row>
    <row r="86" spans="2:65" s="1" customFormat="1" ht="22.5" customHeight="1">
      <c r="B86" s="173"/>
      <c r="C86" s="174" t="s">
        <v>144</v>
      </c>
      <c r="D86" s="174" t="s">
        <v>139</v>
      </c>
      <c r="E86" s="175" t="s">
        <v>417</v>
      </c>
      <c r="F86" s="176" t="s">
        <v>418</v>
      </c>
      <c r="G86" s="177" t="s">
        <v>142</v>
      </c>
      <c r="H86" s="178">
        <v>61.33</v>
      </c>
      <c r="I86" s="179"/>
      <c r="J86" s="180">
        <f>ROUND(I86*H86,2)</f>
        <v>0</v>
      </c>
      <c r="K86" s="176" t="s">
        <v>5</v>
      </c>
      <c r="L86" s="40"/>
      <c r="M86" s="181" t="s">
        <v>5</v>
      </c>
      <c r="N86" s="182" t="s">
        <v>42</v>
      </c>
      <c r="O86" s="41"/>
      <c r="P86" s="183">
        <f>O86*H86</f>
        <v>0</v>
      </c>
      <c r="Q86" s="183">
        <v>0.33445999999999998</v>
      </c>
      <c r="R86" s="183">
        <f>Q86*H86</f>
        <v>20.512431799999998</v>
      </c>
      <c r="S86" s="183">
        <v>0</v>
      </c>
      <c r="T86" s="184">
        <f>S86*H86</f>
        <v>0</v>
      </c>
      <c r="AR86" s="23" t="s">
        <v>144</v>
      </c>
      <c r="AT86" s="23" t="s">
        <v>139</v>
      </c>
      <c r="AU86" s="23" t="s">
        <v>81</v>
      </c>
      <c r="AY86" s="23" t="s">
        <v>137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79</v>
      </c>
      <c r="BK86" s="185">
        <f>ROUND(I86*H86,2)</f>
        <v>0</v>
      </c>
      <c r="BL86" s="23" t="s">
        <v>144</v>
      </c>
      <c r="BM86" s="23" t="s">
        <v>419</v>
      </c>
    </row>
    <row r="87" spans="2:65" s="11" customFormat="1">
      <c r="B87" s="186"/>
      <c r="D87" s="187" t="s">
        <v>146</v>
      </c>
      <c r="E87" s="188" t="s">
        <v>5</v>
      </c>
      <c r="F87" s="189" t="s">
        <v>420</v>
      </c>
      <c r="H87" s="190">
        <v>61.33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146</v>
      </c>
      <c r="AU87" s="195" t="s">
        <v>81</v>
      </c>
      <c r="AV87" s="11" t="s">
        <v>81</v>
      </c>
      <c r="AW87" s="11" t="s">
        <v>34</v>
      </c>
      <c r="AX87" s="11" t="s">
        <v>79</v>
      </c>
      <c r="AY87" s="195" t="s">
        <v>137</v>
      </c>
    </row>
    <row r="88" spans="2:65" s="1" customFormat="1" ht="57" customHeight="1">
      <c r="B88" s="173"/>
      <c r="C88" s="174" t="s">
        <v>162</v>
      </c>
      <c r="D88" s="174" t="s">
        <v>139</v>
      </c>
      <c r="E88" s="175" t="s">
        <v>421</v>
      </c>
      <c r="F88" s="176" t="s">
        <v>422</v>
      </c>
      <c r="G88" s="177" t="s">
        <v>142</v>
      </c>
      <c r="H88" s="178">
        <v>61.33</v>
      </c>
      <c r="I88" s="179"/>
      <c r="J88" s="180">
        <f>ROUND(I88*H88,2)</f>
        <v>0</v>
      </c>
      <c r="K88" s="176" t="s">
        <v>143</v>
      </c>
      <c r="L88" s="40"/>
      <c r="M88" s="181" t="s">
        <v>5</v>
      </c>
      <c r="N88" s="182" t="s">
        <v>42</v>
      </c>
      <c r="O88" s="41"/>
      <c r="P88" s="183">
        <f>O88*H88</f>
        <v>0</v>
      </c>
      <c r="Q88" s="183">
        <v>0.10362</v>
      </c>
      <c r="R88" s="183">
        <f>Q88*H88</f>
        <v>6.3550145999999996</v>
      </c>
      <c r="S88" s="183">
        <v>0</v>
      </c>
      <c r="T88" s="184">
        <f>S88*H88</f>
        <v>0</v>
      </c>
      <c r="AR88" s="23" t="s">
        <v>144</v>
      </c>
      <c r="AT88" s="23" t="s">
        <v>139</v>
      </c>
      <c r="AU88" s="23" t="s">
        <v>81</v>
      </c>
      <c r="AY88" s="23" t="s">
        <v>137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79</v>
      </c>
      <c r="BK88" s="185">
        <f>ROUND(I88*H88,2)</f>
        <v>0</v>
      </c>
      <c r="BL88" s="23" t="s">
        <v>144</v>
      </c>
      <c r="BM88" s="23" t="s">
        <v>423</v>
      </c>
    </row>
    <row r="89" spans="2:65" s="11" customFormat="1">
      <c r="B89" s="186"/>
      <c r="D89" s="187" t="s">
        <v>146</v>
      </c>
      <c r="E89" s="188" t="s">
        <v>5</v>
      </c>
      <c r="F89" s="189" t="s">
        <v>420</v>
      </c>
      <c r="H89" s="190">
        <v>61.33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146</v>
      </c>
      <c r="AU89" s="195" t="s">
        <v>81</v>
      </c>
      <c r="AV89" s="11" t="s">
        <v>81</v>
      </c>
      <c r="AW89" s="11" t="s">
        <v>34</v>
      </c>
      <c r="AX89" s="11" t="s">
        <v>79</v>
      </c>
      <c r="AY89" s="195" t="s">
        <v>137</v>
      </c>
    </row>
    <row r="90" spans="2:65" s="1" customFormat="1" ht="22.5" customHeight="1">
      <c r="B90" s="173"/>
      <c r="C90" s="216" t="s">
        <v>167</v>
      </c>
      <c r="D90" s="216" t="s">
        <v>239</v>
      </c>
      <c r="E90" s="217" t="s">
        <v>424</v>
      </c>
      <c r="F90" s="218" t="s">
        <v>425</v>
      </c>
      <c r="G90" s="219" t="s">
        <v>142</v>
      </c>
      <c r="H90" s="220">
        <v>63.17</v>
      </c>
      <c r="I90" s="221"/>
      <c r="J90" s="222">
        <f>ROUND(I90*H90,2)</f>
        <v>0</v>
      </c>
      <c r="K90" s="218" t="s">
        <v>5</v>
      </c>
      <c r="L90" s="223"/>
      <c r="M90" s="224" t="s">
        <v>5</v>
      </c>
      <c r="N90" s="225" t="s">
        <v>42</v>
      </c>
      <c r="O90" s="41"/>
      <c r="P90" s="183">
        <f>O90*H90</f>
        <v>0</v>
      </c>
      <c r="Q90" s="183">
        <v>0.14000000000000001</v>
      </c>
      <c r="R90" s="183">
        <f>Q90*H90</f>
        <v>8.8438000000000017</v>
      </c>
      <c r="S90" s="183">
        <v>0</v>
      </c>
      <c r="T90" s="184">
        <f>S90*H90</f>
        <v>0</v>
      </c>
      <c r="AR90" s="23" t="s">
        <v>426</v>
      </c>
      <c r="AT90" s="23" t="s">
        <v>239</v>
      </c>
      <c r="AU90" s="23" t="s">
        <v>81</v>
      </c>
      <c r="AY90" s="23" t="s">
        <v>137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79</v>
      </c>
      <c r="BK90" s="185">
        <f>ROUND(I90*H90,2)</f>
        <v>0</v>
      </c>
      <c r="BL90" s="23" t="s">
        <v>426</v>
      </c>
      <c r="BM90" s="23" t="s">
        <v>427</v>
      </c>
    </row>
    <row r="91" spans="2:65" s="11" customFormat="1">
      <c r="B91" s="186"/>
      <c r="D91" s="197" t="s">
        <v>146</v>
      </c>
      <c r="E91" s="195" t="s">
        <v>5</v>
      </c>
      <c r="F91" s="205" t="s">
        <v>420</v>
      </c>
      <c r="H91" s="206">
        <v>61.33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95" t="s">
        <v>146</v>
      </c>
      <c r="AU91" s="195" t="s">
        <v>81</v>
      </c>
      <c r="AV91" s="11" t="s">
        <v>81</v>
      </c>
      <c r="AW91" s="11" t="s">
        <v>34</v>
      </c>
      <c r="AX91" s="11" t="s">
        <v>79</v>
      </c>
      <c r="AY91" s="195" t="s">
        <v>137</v>
      </c>
    </row>
    <row r="92" spans="2:65" s="11" customFormat="1">
      <c r="B92" s="186"/>
      <c r="D92" s="197" t="s">
        <v>146</v>
      </c>
      <c r="F92" s="205" t="s">
        <v>428</v>
      </c>
      <c r="H92" s="206">
        <v>63.17</v>
      </c>
      <c r="I92" s="191"/>
      <c r="L92" s="186"/>
      <c r="M92" s="192"/>
      <c r="N92" s="193"/>
      <c r="O92" s="193"/>
      <c r="P92" s="193"/>
      <c r="Q92" s="193"/>
      <c r="R92" s="193"/>
      <c r="S92" s="193"/>
      <c r="T92" s="194"/>
      <c r="AT92" s="195" t="s">
        <v>146</v>
      </c>
      <c r="AU92" s="195" t="s">
        <v>81</v>
      </c>
      <c r="AV92" s="11" t="s">
        <v>81</v>
      </c>
      <c r="AW92" s="11" t="s">
        <v>6</v>
      </c>
      <c r="AX92" s="11" t="s">
        <v>79</v>
      </c>
      <c r="AY92" s="195" t="s">
        <v>137</v>
      </c>
    </row>
    <row r="93" spans="2:65" s="10" customFormat="1" ht="29.85" customHeight="1">
      <c r="B93" s="159"/>
      <c r="D93" s="170" t="s">
        <v>70</v>
      </c>
      <c r="E93" s="171" t="s">
        <v>362</v>
      </c>
      <c r="F93" s="171" t="s">
        <v>363</v>
      </c>
      <c r="I93" s="162"/>
      <c r="J93" s="172">
        <f>BK93</f>
        <v>0</v>
      </c>
      <c r="L93" s="159"/>
      <c r="M93" s="164"/>
      <c r="N93" s="165"/>
      <c r="O93" s="165"/>
      <c r="P93" s="166">
        <f>P94</f>
        <v>0</v>
      </c>
      <c r="Q93" s="165"/>
      <c r="R93" s="166">
        <f>R94</f>
        <v>0</v>
      </c>
      <c r="S93" s="165"/>
      <c r="T93" s="167">
        <f>T94</f>
        <v>0</v>
      </c>
      <c r="AR93" s="160" t="s">
        <v>79</v>
      </c>
      <c r="AT93" s="168" t="s">
        <v>70</v>
      </c>
      <c r="AU93" s="168" t="s">
        <v>79</v>
      </c>
      <c r="AY93" s="160" t="s">
        <v>137</v>
      </c>
      <c r="BK93" s="169">
        <f>BK94</f>
        <v>0</v>
      </c>
    </row>
    <row r="94" spans="2:65" s="1" customFormat="1" ht="31.5" customHeight="1">
      <c r="B94" s="173"/>
      <c r="C94" s="174" t="s">
        <v>429</v>
      </c>
      <c r="D94" s="174" t="s">
        <v>139</v>
      </c>
      <c r="E94" s="175" t="s">
        <v>365</v>
      </c>
      <c r="F94" s="176" t="s">
        <v>366</v>
      </c>
      <c r="G94" s="177" t="s">
        <v>201</v>
      </c>
      <c r="H94" s="178">
        <v>109.664</v>
      </c>
      <c r="I94" s="179"/>
      <c r="J94" s="180">
        <f>ROUND(I94*H94,2)</f>
        <v>0</v>
      </c>
      <c r="K94" s="176" t="s">
        <v>143</v>
      </c>
      <c r="L94" s="40"/>
      <c r="M94" s="181" t="s">
        <v>5</v>
      </c>
      <c r="N94" s="226" t="s">
        <v>42</v>
      </c>
      <c r="O94" s="227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3" t="s">
        <v>144</v>
      </c>
      <c r="AT94" s="23" t="s">
        <v>139</v>
      </c>
      <c r="AU94" s="23" t="s">
        <v>81</v>
      </c>
      <c r="AY94" s="23" t="s">
        <v>137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79</v>
      </c>
      <c r="BK94" s="185">
        <f>ROUND(I94*H94,2)</f>
        <v>0</v>
      </c>
      <c r="BL94" s="23" t="s">
        <v>144</v>
      </c>
      <c r="BM94" s="23" t="s">
        <v>430</v>
      </c>
    </row>
    <row r="95" spans="2:65" s="1" customFormat="1" ht="6.95" customHeight="1">
      <c r="B95" s="55"/>
      <c r="C95" s="56"/>
      <c r="D95" s="56"/>
      <c r="E95" s="56"/>
      <c r="F95" s="56"/>
      <c r="G95" s="56"/>
      <c r="H95" s="56"/>
      <c r="I95" s="126"/>
      <c r="J95" s="56"/>
      <c r="K95" s="56"/>
      <c r="L95" s="40"/>
    </row>
  </sheetData>
  <autoFilter ref="C78:K94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48" t="s">
        <v>95</v>
      </c>
      <c r="H1" s="348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8" t="s">
        <v>8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49" t="str">
        <f>'Rekapitulace stavby'!K6</f>
        <v>OPRAVA PŘEDPROSTORU ZŠ OVČÁRECKÁ_VARIANTA B</v>
      </c>
      <c r="F7" s="350"/>
      <c r="G7" s="350"/>
      <c r="H7" s="350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51" t="s">
        <v>431</v>
      </c>
      <c r="F9" s="352"/>
      <c r="G9" s="352"/>
      <c r="H9" s="352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102</v>
      </c>
      <c r="K20" s="44"/>
    </row>
    <row r="21" spans="2:11" s="1" customFormat="1" ht="18" customHeight="1">
      <c r="B21" s="40"/>
      <c r="C21" s="41"/>
      <c r="D21" s="41"/>
      <c r="E21" s="34" t="s">
        <v>103</v>
      </c>
      <c r="F21" s="41"/>
      <c r="G21" s="41"/>
      <c r="H21" s="41"/>
      <c r="I21" s="106" t="s">
        <v>30</v>
      </c>
      <c r="J21" s="34" t="s">
        <v>104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41" t="s">
        <v>5</v>
      </c>
      <c r="F24" s="341"/>
      <c r="G24" s="341"/>
      <c r="H24" s="34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7">
        <f>ROUND(SUM(BE79:BE95), 2)</f>
        <v>0</v>
      </c>
      <c r="G30" s="41"/>
      <c r="H30" s="41"/>
      <c r="I30" s="118">
        <v>0.21</v>
      </c>
      <c r="J30" s="117">
        <f>ROUND(ROUND((SUM(BE79:BE95)),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7">
        <f>ROUND(SUM(BF79:BF95), 2)</f>
        <v>0</v>
      </c>
      <c r="G31" s="41"/>
      <c r="H31" s="41"/>
      <c r="I31" s="118">
        <v>0.15</v>
      </c>
      <c r="J31" s="117">
        <f>ROUND(ROUND((SUM(BF79:BF95)),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7">
        <f>ROUND(SUM(BG79:BG95),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7">
        <f>ROUND(SUM(BH79:BH95),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7">
        <f>ROUND(SUM(BI79:BI95),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105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49" t="str">
        <f>E7</f>
        <v>OPRAVA PŘEDPROSTORU ZŠ OVČÁRECKÁ_VARIANTA B</v>
      </c>
      <c r="F45" s="350"/>
      <c r="G45" s="350"/>
      <c r="H45" s="350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51" t="str">
        <f>E9</f>
        <v>23_17_03 - BETONOVÝ CHODNÍK PODÉL SILNICE</v>
      </c>
      <c r="F47" s="352"/>
      <c r="G47" s="352"/>
      <c r="H47" s="352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Kolín</v>
      </c>
      <c r="G49" s="41"/>
      <c r="H49" s="41"/>
      <c r="I49" s="106" t="s">
        <v>25</v>
      </c>
      <c r="J49" s="107" t="str">
        <f>IF(J12="","",J12)</f>
        <v>20. 9. 2017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33</v>
      </c>
      <c r="J51" s="34" t="str">
        <f>E21</f>
        <v>DONDESIGN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106</v>
      </c>
      <c r="D54" s="119"/>
      <c r="E54" s="119"/>
      <c r="F54" s="119"/>
      <c r="G54" s="119"/>
      <c r="H54" s="119"/>
      <c r="I54" s="130"/>
      <c r="J54" s="131" t="s">
        <v>107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108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109</v>
      </c>
    </row>
    <row r="57" spans="2:47" s="7" customFormat="1" ht="24.95" customHeight="1">
      <c r="B57" s="134"/>
      <c r="C57" s="135"/>
      <c r="D57" s="136" t="s">
        <v>110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114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118</v>
      </c>
      <c r="E59" s="144"/>
      <c r="F59" s="144"/>
      <c r="G59" s="144"/>
      <c r="H59" s="144"/>
      <c r="I59" s="145"/>
      <c r="J59" s="146">
        <f>J94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121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22.5" customHeight="1">
      <c r="B69" s="40"/>
      <c r="E69" s="345" t="str">
        <f>E7</f>
        <v>OPRAVA PŘEDPROSTORU ZŠ OVČÁRECKÁ_VARIANTA B</v>
      </c>
      <c r="F69" s="346"/>
      <c r="G69" s="346"/>
      <c r="H69" s="346"/>
      <c r="L69" s="40"/>
    </row>
    <row r="70" spans="2:63" s="1" customFormat="1" ht="14.45" customHeight="1">
      <c r="B70" s="40"/>
      <c r="C70" s="62" t="s">
        <v>100</v>
      </c>
      <c r="L70" s="40"/>
    </row>
    <row r="71" spans="2:63" s="1" customFormat="1" ht="23.25" customHeight="1">
      <c r="B71" s="40"/>
      <c r="E71" s="315" t="str">
        <f>E9</f>
        <v>23_17_03 - BETONOVÝ CHODNÍK PODÉL SILNICE</v>
      </c>
      <c r="F71" s="347"/>
      <c r="G71" s="347"/>
      <c r="H71" s="347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23</v>
      </c>
      <c r="F73" s="148" t="str">
        <f>F12</f>
        <v>Kolín</v>
      </c>
      <c r="I73" s="149" t="s">
        <v>25</v>
      </c>
      <c r="J73" s="66" t="str">
        <f>IF(J12="","",J12)</f>
        <v>20. 9. 2017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27</v>
      </c>
      <c r="F75" s="148" t="str">
        <f>E15</f>
        <v xml:space="preserve"> </v>
      </c>
      <c r="I75" s="149" t="s">
        <v>33</v>
      </c>
      <c r="J75" s="148" t="str">
        <f>E21</f>
        <v>DONDESIGN s.r.o.</v>
      </c>
      <c r="L75" s="40"/>
    </row>
    <row r="76" spans="2:63" s="1" customFormat="1" ht="14.45" customHeight="1">
      <c r="B76" s="40"/>
      <c r="C76" s="62" t="s">
        <v>31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122</v>
      </c>
      <c r="D78" s="152" t="s">
        <v>56</v>
      </c>
      <c r="E78" s="152" t="s">
        <v>52</v>
      </c>
      <c r="F78" s="152" t="s">
        <v>123</v>
      </c>
      <c r="G78" s="152" t="s">
        <v>124</v>
      </c>
      <c r="H78" s="152" t="s">
        <v>125</v>
      </c>
      <c r="I78" s="153" t="s">
        <v>126</v>
      </c>
      <c r="J78" s="152" t="s">
        <v>107</v>
      </c>
      <c r="K78" s="154" t="s">
        <v>127</v>
      </c>
      <c r="L78" s="150"/>
      <c r="M78" s="72" t="s">
        <v>128</v>
      </c>
      <c r="N78" s="73" t="s">
        <v>41</v>
      </c>
      <c r="O78" s="73" t="s">
        <v>129</v>
      </c>
      <c r="P78" s="73" t="s">
        <v>130</v>
      </c>
      <c r="Q78" s="73" t="s">
        <v>131</v>
      </c>
      <c r="R78" s="73" t="s">
        <v>132</v>
      </c>
      <c r="S78" s="73" t="s">
        <v>133</v>
      </c>
      <c r="T78" s="74" t="s">
        <v>134</v>
      </c>
    </row>
    <row r="79" spans="2:63" s="1" customFormat="1" ht="29.25" customHeight="1">
      <c r="B79" s="40"/>
      <c r="C79" s="76" t="s">
        <v>108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93.987774399999992</v>
      </c>
      <c r="S79" s="67"/>
      <c r="T79" s="157">
        <f>T80</f>
        <v>0</v>
      </c>
      <c r="AT79" s="23" t="s">
        <v>70</v>
      </c>
      <c r="AU79" s="23" t="s">
        <v>109</v>
      </c>
      <c r="BK79" s="158">
        <f>BK80</f>
        <v>0</v>
      </c>
    </row>
    <row r="80" spans="2:63" s="10" customFormat="1" ht="37.35" customHeight="1">
      <c r="B80" s="159"/>
      <c r="D80" s="160" t="s">
        <v>70</v>
      </c>
      <c r="E80" s="161" t="s">
        <v>135</v>
      </c>
      <c r="F80" s="161" t="s">
        <v>136</v>
      </c>
      <c r="I80" s="162"/>
      <c r="J80" s="163">
        <f>BK80</f>
        <v>0</v>
      </c>
      <c r="L80" s="159"/>
      <c r="M80" s="164"/>
      <c r="N80" s="165"/>
      <c r="O80" s="165"/>
      <c r="P80" s="166">
        <f>P81+P94</f>
        <v>0</v>
      </c>
      <c r="Q80" s="165"/>
      <c r="R80" s="166">
        <f>R81+R94</f>
        <v>93.987774399999992</v>
      </c>
      <c r="S80" s="165"/>
      <c r="T80" s="167">
        <f>T81+T94</f>
        <v>0</v>
      </c>
      <c r="AR80" s="160" t="s">
        <v>79</v>
      </c>
      <c r="AT80" s="168" t="s">
        <v>70</v>
      </c>
      <c r="AU80" s="168" t="s">
        <v>71</v>
      </c>
      <c r="AY80" s="160" t="s">
        <v>137</v>
      </c>
      <c r="BK80" s="169">
        <f>BK81+BK94</f>
        <v>0</v>
      </c>
    </row>
    <row r="81" spans="2:65" s="10" customFormat="1" ht="19.899999999999999" customHeight="1">
      <c r="B81" s="159"/>
      <c r="D81" s="170" t="s">
        <v>70</v>
      </c>
      <c r="E81" s="171" t="s">
        <v>162</v>
      </c>
      <c r="F81" s="171" t="s">
        <v>227</v>
      </c>
      <c r="I81" s="162"/>
      <c r="J81" s="172">
        <f>BK81</f>
        <v>0</v>
      </c>
      <c r="L81" s="159"/>
      <c r="M81" s="164"/>
      <c r="N81" s="165"/>
      <c r="O81" s="165"/>
      <c r="P81" s="166">
        <f>SUM(P82:P93)</f>
        <v>0</v>
      </c>
      <c r="Q81" s="165"/>
      <c r="R81" s="166">
        <f>SUM(R82:R93)</f>
        <v>93.987774399999992</v>
      </c>
      <c r="S81" s="165"/>
      <c r="T81" s="167">
        <f>SUM(T82:T93)</f>
        <v>0</v>
      </c>
      <c r="AR81" s="160" t="s">
        <v>79</v>
      </c>
      <c r="AT81" s="168" t="s">
        <v>70</v>
      </c>
      <c r="AU81" s="168" t="s">
        <v>79</v>
      </c>
      <c r="AY81" s="160" t="s">
        <v>137</v>
      </c>
      <c r="BK81" s="169">
        <f>SUM(BK82:BK93)</f>
        <v>0</v>
      </c>
    </row>
    <row r="82" spans="2:65" s="1" customFormat="1" ht="22.5" customHeight="1">
      <c r="B82" s="173"/>
      <c r="C82" s="174" t="s">
        <v>79</v>
      </c>
      <c r="D82" s="174" t="s">
        <v>139</v>
      </c>
      <c r="E82" s="175" t="s">
        <v>407</v>
      </c>
      <c r="F82" s="176" t="s">
        <v>432</v>
      </c>
      <c r="G82" s="177" t="s">
        <v>142</v>
      </c>
      <c r="H82" s="178">
        <v>166.24</v>
      </c>
      <c r="I82" s="179"/>
      <c r="J82" s="180">
        <f>ROUND(I82*H82,2)</f>
        <v>0</v>
      </c>
      <c r="K82" s="176" t="s">
        <v>143</v>
      </c>
      <c r="L82" s="40"/>
      <c r="M82" s="181" t="s">
        <v>5</v>
      </c>
      <c r="N82" s="182" t="s">
        <v>42</v>
      </c>
      <c r="O82" s="41"/>
      <c r="P82" s="183">
        <f>O82*H82</f>
        <v>0</v>
      </c>
      <c r="Q82" s="183">
        <v>0.33445999999999998</v>
      </c>
      <c r="R82" s="183">
        <f>Q82*H82</f>
        <v>55.6006304</v>
      </c>
      <c r="S82" s="183">
        <v>0</v>
      </c>
      <c r="T82" s="184">
        <f>S82*H82</f>
        <v>0</v>
      </c>
      <c r="AR82" s="23" t="s">
        <v>144</v>
      </c>
      <c r="AT82" s="23" t="s">
        <v>139</v>
      </c>
      <c r="AU82" s="23" t="s">
        <v>81</v>
      </c>
      <c r="AY82" s="23" t="s">
        <v>137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79</v>
      </c>
      <c r="BK82" s="185">
        <f>ROUND(I82*H82,2)</f>
        <v>0</v>
      </c>
      <c r="BL82" s="23" t="s">
        <v>144</v>
      </c>
      <c r="BM82" s="23" t="s">
        <v>433</v>
      </c>
    </row>
    <row r="83" spans="2:65" s="11" customFormat="1">
      <c r="B83" s="186"/>
      <c r="D83" s="187" t="s">
        <v>146</v>
      </c>
      <c r="E83" s="188" t="s">
        <v>5</v>
      </c>
      <c r="F83" s="189" t="s">
        <v>434</v>
      </c>
      <c r="H83" s="190">
        <v>166.24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146</v>
      </c>
      <c r="AU83" s="195" t="s">
        <v>81</v>
      </c>
      <c r="AV83" s="11" t="s">
        <v>81</v>
      </c>
      <c r="AW83" s="11" t="s">
        <v>34</v>
      </c>
      <c r="AX83" s="11" t="s">
        <v>79</v>
      </c>
      <c r="AY83" s="195" t="s">
        <v>137</v>
      </c>
    </row>
    <row r="84" spans="2:65" s="1" customFormat="1" ht="57" customHeight="1">
      <c r="B84" s="173"/>
      <c r="C84" s="174" t="s">
        <v>81</v>
      </c>
      <c r="D84" s="174" t="s">
        <v>139</v>
      </c>
      <c r="E84" s="175" t="s">
        <v>410</v>
      </c>
      <c r="F84" s="176" t="s">
        <v>435</v>
      </c>
      <c r="G84" s="177" t="s">
        <v>142</v>
      </c>
      <c r="H84" s="178">
        <v>166.24</v>
      </c>
      <c r="I84" s="179"/>
      <c r="J84" s="180">
        <f>ROUND(I84*H84,2)</f>
        <v>0</v>
      </c>
      <c r="K84" s="176" t="s">
        <v>143</v>
      </c>
      <c r="L84" s="40"/>
      <c r="M84" s="181" t="s">
        <v>5</v>
      </c>
      <c r="N84" s="182" t="s">
        <v>42</v>
      </c>
      <c r="O84" s="41"/>
      <c r="P84" s="183">
        <f>O84*H84</f>
        <v>0</v>
      </c>
      <c r="Q84" s="183">
        <v>8.5650000000000004E-2</v>
      </c>
      <c r="R84" s="183">
        <f>Q84*H84</f>
        <v>14.238456000000001</v>
      </c>
      <c r="S84" s="183">
        <v>0</v>
      </c>
      <c r="T84" s="184">
        <f>S84*H84</f>
        <v>0</v>
      </c>
      <c r="AR84" s="23" t="s">
        <v>144</v>
      </c>
      <c r="AT84" s="23" t="s">
        <v>139</v>
      </c>
      <c r="AU84" s="23" t="s">
        <v>81</v>
      </c>
      <c r="AY84" s="23" t="s">
        <v>137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79</v>
      </c>
      <c r="BK84" s="185">
        <f>ROUND(I84*H84,2)</f>
        <v>0</v>
      </c>
      <c r="BL84" s="23" t="s">
        <v>144</v>
      </c>
      <c r="BM84" s="23" t="s">
        <v>436</v>
      </c>
    </row>
    <row r="85" spans="2:65" s="11" customFormat="1">
      <c r="B85" s="186"/>
      <c r="D85" s="187" t="s">
        <v>146</v>
      </c>
      <c r="E85" s="188" t="s">
        <v>5</v>
      </c>
      <c r="F85" s="189" t="s">
        <v>434</v>
      </c>
      <c r="H85" s="190">
        <v>166.24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146</v>
      </c>
      <c r="AU85" s="195" t="s">
        <v>81</v>
      </c>
      <c r="AV85" s="11" t="s">
        <v>81</v>
      </c>
      <c r="AW85" s="11" t="s">
        <v>34</v>
      </c>
      <c r="AX85" s="11" t="s">
        <v>79</v>
      </c>
      <c r="AY85" s="195" t="s">
        <v>137</v>
      </c>
    </row>
    <row r="86" spans="2:65" s="1" customFormat="1" ht="22.5" customHeight="1">
      <c r="B86" s="173"/>
      <c r="C86" s="216" t="s">
        <v>152</v>
      </c>
      <c r="D86" s="216" t="s">
        <v>239</v>
      </c>
      <c r="E86" s="217" t="s">
        <v>413</v>
      </c>
      <c r="F86" s="218" t="s">
        <v>437</v>
      </c>
      <c r="G86" s="219" t="s">
        <v>142</v>
      </c>
      <c r="H86" s="220">
        <v>169.565</v>
      </c>
      <c r="I86" s="221"/>
      <c r="J86" s="222">
        <f>ROUND(I86*H86,2)</f>
        <v>0</v>
      </c>
      <c r="K86" s="218" t="s">
        <v>5</v>
      </c>
      <c r="L86" s="223"/>
      <c r="M86" s="224" t="s">
        <v>5</v>
      </c>
      <c r="N86" s="225" t="s">
        <v>42</v>
      </c>
      <c r="O86" s="41"/>
      <c r="P86" s="183">
        <f>O86*H86</f>
        <v>0</v>
      </c>
      <c r="Q86" s="183">
        <v>0.13</v>
      </c>
      <c r="R86" s="183">
        <f>Q86*H86</f>
        <v>22.04345</v>
      </c>
      <c r="S86" s="183">
        <v>0</v>
      </c>
      <c r="T86" s="184">
        <f>S86*H86</f>
        <v>0</v>
      </c>
      <c r="AR86" s="23" t="s">
        <v>176</v>
      </c>
      <c r="AT86" s="23" t="s">
        <v>239</v>
      </c>
      <c r="AU86" s="23" t="s">
        <v>81</v>
      </c>
      <c r="AY86" s="23" t="s">
        <v>137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79</v>
      </c>
      <c r="BK86" s="185">
        <f>ROUND(I86*H86,2)</f>
        <v>0</v>
      </c>
      <c r="BL86" s="23" t="s">
        <v>144</v>
      </c>
      <c r="BM86" s="23" t="s">
        <v>438</v>
      </c>
    </row>
    <row r="87" spans="2:65" s="11" customFormat="1">
      <c r="B87" s="186"/>
      <c r="D87" s="197" t="s">
        <v>146</v>
      </c>
      <c r="E87" s="195" t="s">
        <v>5</v>
      </c>
      <c r="F87" s="205" t="s">
        <v>434</v>
      </c>
      <c r="H87" s="206">
        <v>166.24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146</v>
      </c>
      <c r="AU87" s="195" t="s">
        <v>81</v>
      </c>
      <c r="AV87" s="11" t="s">
        <v>81</v>
      </c>
      <c r="AW87" s="11" t="s">
        <v>34</v>
      </c>
      <c r="AX87" s="11" t="s">
        <v>79</v>
      </c>
      <c r="AY87" s="195" t="s">
        <v>137</v>
      </c>
    </row>
    <row r="88" spans="2:65" s="11" customFormat="1">
      <c r="B88" s="186"/>
      <c r="D88" s="187" t="s">
        <v>146</v>
      </c>
      <c r="F88" s="189" t="s">
        <v>439</v>
      </c>
      <c r="H88" s="190">
        <v>169.565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146</v>
      </c>
      <c r="AU88" s="195" t="s">
        <v>81</v>
      </c>
      <c r="AV88" s="11" t="s">
        <v>81</v>
      </c>
      <c r="AW88" s="11" t="s">
        <v>6</v>
      </c>
      <c r="AX88" s="11" t="s">
        <v>79</v>
      </c>
      <c r="AY88" s="195" t="s">
        <v>137</v>
      </c>
    </row>
    <row r="89" spans="2:65" s="1" customFormat="1" ht="31.5" customHeight="1">
      <c r="B89" s="173"/>
      <c r="C89" s="174" t="s">
        <v>144</v>
      </c>
      <c r="D89" s="174" t="s">
        <v>139</v>
      </c>
      <c r="E89" s="175" t="s">
        <v>440</v>
      </c>
      <c r="F89" s="176" t="s">
        <v>441</v>
      </c>
      <c r="G89" s="177" t="s">
        <v>142</v>
      </c>
      <c r="H89" s="178">
        <v>3.8</v>
      </c>
      <c r="I89" s="179"/>
      <c r="J89" s="180">
        <f>ROUND(I89*H89,2)</f>
        <v>0</v>
      </c>
      <c r="K89" s="176" t="s">
        <v>5</v>
      </c>
      <c r="L89" s="40"/>
      <c r="M89" s="181" t="s">
        <v>5</v>
      </c>
      <c r="N89" s="182" t="s">
        <v>42</v>
      </c>
      <c r="O89" s="41"/>
      <c r="P89" s="183">
        <f>O89*H89</f>
        <v>0</v>
      </c>
      <c r="Q89" s="183">
        <v>0.33445999999999998</v>
      </c>
      <c r="R89" s="183">
        <f>Q89*H89</f>
        <v>1.270948</v>
      </c>
      <c r="S89" s="183">
        <v>0</v>
      </c>
      <c r="T89" s="184">
        <f>S89*H89</f>
        <v>0</v>
      </c>
      <c r="AR89" s="23" t="s">
        <v>144</v>
      </c>
      <c r="AT89" s="23" t="s">
        <v>139</v>
      </c>
      <c r="AU89" s="23" t="s">
        <v>81</v>
      </c>
      <c r="AY89" s="23" t="s">
        <v>137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79</v>
      </c>
      <c r="BK89" s="185">
        <f>ROUND(I89*H89,2)</f>
        <v>0</v>
      </c>
      <c r="BL89" s="23" t="s">
        <v>144</v>
      </c>
      <c r="BM89" s="23" t="s">
        <v>442</v>
      </c>
    </row>
    <row r="90" spans="2:65" s="11" customFormat="1">
      <c r="B90" s="186"/>
      <c r="D90" s="187" t="s">
        <v>146</v>
      </c>
      <c r="E90" s="188" t="s">
        <v>5</v>
      </c>
      <c r="F90" s="189" t="s">
        <v>147</v>
      </c>
      <c r="H90" s="190">
        <v>3.8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146</v>
      </c>
      <c r="AU90" s="195" t="s">
        <v>81</v>
      </c>
      <c r="AV90" s="11" t="s">
        <v>81</v>
      </c>
      <c r="AW90" s="11" t="s">
        <v>34</v>
      </c>
      <c r="AX90" s="11" t="s">
        <v>79</v>
      </c>
      <c r="AY90" s="195" t="s">
        <v>137</v>
      </c>
    </row>
    <row r="91" spans="2:65" s="1" customFormat="1" ht="57" customHeight="1">
      <c r="B91" s="173"/>
      <c r="C91" s="174" t="s">
        <v>162</v>
      </c>
      <c r="D91" s="174" t="s">
        <v>139</v>
      </c>
      <c r="E91" s="175" t="s">
        <v>443</v>
      </c>
      <c r="F91" s="176" t="s">
        <v>444</v>
      </c>
      <c r="G91" s="177" t="s">
        <v>142</v>
      </c>
      <c r="H91" s="178">
        <v>3.8</v>
      </c>
      <c r="I91" s="179"/>
      <c r="J91" s="180">
        <f>ROUND(I91*H91,2)</f>
        <v>0</v>
      </c>
      <c r="K91" s="176" t="s">
        <v>5</v>
      </c>
      <c r="L91" s="40"/>
      <c r="M91" s="181" t="s">
        <v>5</v>
      </c>
      <c r="N91" s="182" t="s">
        <v>42</v>
      </c>
      <c r="O91" s="41"/>
      <c r="P91" s="183">
        <f>O91*H91</f>
        <v>0</v>
      </c>
      <c r="Q91" s="183">
        <v>8.5650000000000004E-2</v>
      </c>
      <c r="R91" s="183">
        <f>Q91*H91</f>
        <v>0.32546999999999998</v>
      </c>
      <c r="S91" s="183">
        <v>0</v>
      </c>
      <c r="T91" s="184">
        <f>S91*H91</f>
        <v>0</v>
      </c>
      <c r="AR91" s="23" t="s">
        <v>144</v>
      </c>
      <c r="AT91" s="23" t="s">
        <v>139</v>
      </c>
      <c r="AU91" s="23" t="s">
        <v>81</v>
      </c>
      <c r="AY91" s="23" t="s">
        <v>137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79</v>
      </c>
      <c r="BK91" s="185">
        <f>ROUND(I91*H91,2)</f>
        <v>0</v>
      </c>
      <c r="BL91" s="23" t="s">
        <v>144</v>
      </c>
      <c r="BM91" s="23" t="s">
        <v>445</v>
      </c>
    </row>
    <row r="92" spans="2:65" s="1" customFormat="1" ht="22.5" customHeight="1">
      <c r="B92" s="173"/>
      <c r="C92" s="216" t="s">
        <v>167</v>
      </c>
      <c r="D92" s="216" t="s">
        <v>239</v>
      </c>
      <c r="E92" s="217" t="s">
        <v>446</v>
      </c>
      <c r="F92" s="218" t="s">
        <v>447</v>
      </c>
      <c r="G92" s="219" t="s">
        <v>142</v>
      </c>
      <c r="H92" s="220">
        <v>3.9140000000000001</v>
      </c>
      <c r="I92" s="221"/>
      <c r="J92" s="222">
        <f>ROUND(I92*H92,2)</f>
        <v>0</v>
      </c>
      <c r="K92" s="218" t="s">
        <v>5</v>
      </c>
      <c r="L92" s="223"/>
      <c r="M92" s="224" t="s">
        <v>5</v>
      </c>
      <c r="N92" s="225" t="s">
        <v>42</v>
      </c>
      <c r="O92" s="41"/>
      <c r="P92" s="183">
        <f>O92*H92</f>
        <v>0</v>
      </c>
      <c r="Q92" s="183">
        <v>0.13</v>
      </c>
      <c r="R92" s="183">
        <f>Q92*H92</f>
        <v>0.50882000000000005</v>
      </c>
      <c r="S92" s="183">
        <v>0</v>
      </c>
      <c r="T92" s="184">
        <f>S92*H92</f>
        <v>0</v>
      </c>
      <c r="AR92" s="23" t="s">
        <v>176</v>
      </c>
      <c r="AT92" s="23" t="s">
        <v>239</v>
      </c>
      <c r="AU92" s="23" t="s">
        <v>81</v>
      </c>
      <c r="AY92" s="23" t="s">
        <v>137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79</v>
      </c>
      <c r="BK92" s="185">
        <f>ROUND(I92*H92,2)</f>
        <v>0</v>
      </c>
      <c r="BL92" s="23" t="s">
        <v>144</v>
      </c>
      <c r="BM92" s="23" t="s">
        <v>448</v>
      </c>
    </row>
    <row r="93" spans="2:65" s="11" customFormat="1">
      <c r="B93" s="186"/>
      <c r="D93" s="197" t="s">
        <v>146</v>
      </c>
      <c r="F93" s="205" t="s">
        <v>449</v>
      </c>
      <c r="H93" s="206">
        <v>3.9140000000000001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95" t="s">
        <v>146</v>
      </c>
      <c r="AU93" s="195" t="s">
        <v>81</v>
      </c>
      <c r="AV93" s="11" t="s">
        <v>81</v>
      </c>
      <c r="AW93" s="11" t="s">
        <v>6</v>
      </c>
      <c r="AX93" s="11" t="s">
        <v>79</v>
      </c>
      <c r="AY93" s="195" t="s">
        <v>137</v>
      </c>
    </row>
    <row r="94" spans="2:65" s="10" customFormat="1" ht="29.85" customHeight="1">
      <c r="B94" s="159"/>
      <c r="D94" s="170" t="s">
        <v>70</v>
      </c>
      <c r="E94" s="171" t="s">
        <v>362</v>
      </c>
      <c r="F94" s="171" t="s">
        <v>363</v>
      </c>
      <c r="I94" s="162"/>
      <c r="J94" s="172">
        <f>BK94</f>
        <v>0</v>
      </c>
      <c r="L94" s="159"/>
      <c r="M94" s="164"/>
      <c r="N94" s="165"/>
      <c r="O94" s="165"/>
      <c r="P94" s="166">
        <f>P95</f>
        <v>0</v>
      </c>
      <c r="Q94" s="165"/>
      <c r="R94" s="166">
        <f>R95</f>
        <v>0</v>
      </c>
      <c r="S94" s="165"/>
      <c r="T94" s="167">
        <f>T95</f>
        <v>0</v>
      </c>
      <c r="AR94" s="160" t="s">
        <v>79</v>
      </c>
      <c r="AT94" s="168" t="s">
        <v>70</v>
      </c>
      <c r="AU94" s="168" t="s">
        <v>79</v>
      </c>
      <c r="AY94" s="160" t="s">
        <v>137</v>
      </c>
      <c r="BK94" s="169">
        <f>BK95</f>
        <v>0</v>
      </c>
    </row>
    <row r="95" spans="2:65" s="1" customFormat="1" ht="31.5" customHeight="1">
      <c r="B95" s="173"/>
      <c r="C95" s="174" t="s">
        <v>429</v>
      </c>
      <c r="D95" s="174" t="s">
        <v>139</v>
      </c>
      <c r="E95" s="175" t="s">
        <v>365</v>
      </c>
      <c r="F95" s="176" t="s">
        <v>366</v>
      </c>
      <c r="G95" s="177" t="s">
        <v>201</v>
      </c>
      <c r="H95" s="178">
        <v>93.988</v>
      </c>
      <c r="I95" s="179"/>
      <c r="J95" s="180">
        <f>ROUND(I95*H95,2)</f>
        <v>0</v>
      </c>
      <c r="K95" s="176" t="s">
        <v>143</v>
      </c>
      <c r="L95" s="40"/>
      <c r="M95" s="181" t="s">
        <v>5</v>
      </c>
      <c r="N95" s="226" t="s">
        <v>42</v>
      </c>
      <c r="O95" s="227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3" t="s">
        <v>144</v>
      </c>
      <c r="AT95" s="23" t="s">
        <v>139</v>
      </c>
      <c r="AU95" s="23" t="s">
        <v>81</v>
      </c>
      <c r="AY95" s="23" t="s">
        <v>137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79</v>
      </c>
      <c r="BK95" s="185">
        <f>ROUND(I95*H95,2)</f>
        <v>0</v>
      </c>
      <c r="BL95" s="23" t="s">
        <v>144</v>
      </c>
      <c r="BM95" s="23" t="s">
        <v>450</v>
      </c>
    </row>
    <row r="96" spans="2:65" s="1" customFormat="1" ht="6.95" customHeight="1">
      <c r="B96" s="55"/>
      <c r="C96" s="56"/>
      <c r="D96" s="56"/>
      <c r="E96" s="56"/>
      <c r="F96" s="56"/>
      <c r="G96" s="56"/>
      <c r="H96" s="56"/>
      <c r="I96" s="126"/>
      <c r="J96" s="56"/>
      <c r="K96" s="56"/>
      <c r="L96" s="40"/>
    </row>
  </sheetData>
  <autoFilter ref="C78:K95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48" t="s">
        <v>95</v>
      </c>
      <c r="H1" s="348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8" t="s">
        <v>8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49" t="str">
        <f>'Rekapitulace stavby'!K6</f>
        <v>OPRAVA PŘEDPROSTORU ZŠ OVČÁRECKÁ_VARIANTA B</v>
      </c>
      <c r="F7" s="350"/>
      <c r="G7" s="350"/>
      <c r="H7" s="350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51" t="s">
        <v>451</v>
      </c>
      <c r="F9" s="352"/>
      <c r="G9" s="352"/>
      <c r="H9" s="352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41" t="s">
        <v>5</v>
      </c>
      <c r="F24" s="341"/>
      <c r="G24" s="341"/>
      <c r="H24" s="34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ROUND(J80,2)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7">
        <f>ROUND(SUM(BE80:BE136), 2)</f>
        <v>0</v>
      </c>
      <c r="G30" s="41"/>
      <c r="H30" s="41"/>
      <c r="I30" s="118">
        <v>0.21</v>
      </c>
      <c r="J30" s="117">
        <f>ROUND(ROUND((SUM(BE80:BE136)),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7">
        <f>ROUND(SUM(BF80:BF136), 2)</f>
        <v>0</v>
      </c>
      <c r="G31" s="41"/>
      <c r="H31" s="41"/>
      <c r="I31" s="118">
        <v>0.15</v>
      </c>
      <c r="J31" s="117">
        <f>ROUND(ROUND((SUM(BF80:BF136)),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7">
        <f>ROUND(SUM(BG80:BG136),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7">
        <f>ROUND(SUM(BH80:BH136),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7">
        <f>ROUND(SUM(BI80:BI136),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105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49" t="str">
        <f>E7</f>
        <v>OPRAVA PŘEDPROSTORU ZŠ OVČÁRECKÁ_VARIANTA B</v>
      </c>
      <c r="F45" s="350"/>
      <c r="G45" s="350"/>
      <c r="H45" s="350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51" t="str">
        <f>E9</f>
        <v>23_17_04 - ZAHRADNÍ ÚPRAVY</v>
      </c>
      <c r="F47" s="352"/>
      <c r="G47" s="352"/>
      <c r="H47" s="352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Kolín</v>
      </c>
      <c r="G49" s="41"/>
      <c r="H49" s="41"/>
      <c r="I49" s="106" t="s">
        <v>25</v>
      </c>
      <c r="J49" s="107" t="str">
        <f>IF(J12="","",J12)</f>
        <v>20. 9. 2017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33</v>
      </c>
      <c r="J51" s="34" t="str">
        <f>E21</f>
        <v xml:space="preserve"> 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106</v>
      </c>
      <c r="D54" s="119"/>
      <c r="E54" s="119"/>
      <c r="F54" s="119"/>
      <c r="G54" s="119"/>
      <c r="H54" s="119"/>
      <c r="I54" s="130"/>
      <c r="J54" s="131" t="s">
        <v>107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108</v>
      </c>
      <c r="D56" s="41"/>
      <c r="E56" s="41"/>
      <c r="F56" s="41"/>
      <c r="G56" s="41"/>
      <c r="H56" s="41"/>
      <c r="I56" s="105"/>
      <c r="J56" s="115">
        <f>J80</f>
        <v>0</v>
      </c>
      <c r="K56" s="44"/>
      <c r="AU56" s="23" t="s">
        <v>109</v>
      </c>
    </row>
    <row r="57" spans="2:47" s="7" customFormat="1" ht="24.95" customHeight="1">
      <c r="B57" s="134"/>
      <c r="C57" s="135"/>
      <c r="D57" s="136" t="s">
        <v>110</v>
      </c>
      <c r="E57" s="137"/>
      <c r="F57" s="137"/>
      <c r="G57" s="137"/>
      <c r="H57" s="137"/>
      <c r="I57" s="138"/>
      <c r="J57" s="139">
        <f>J81</f>
        <v>0</v>
      </c>
      <c r="K57" s="140"/>
    </row>
    <row r="58" spans="2:47" s="8" customFormat="1" ht="19.899999999999999" customHeight="1">
      <c r="B58" s="141"/>
      <c r="C58" s="142"/>
      <c r="D58" s="143" t="s">
        <v>111</v>
      </c>
      <c r="E58" s="144"/>
      <c r="F58" s="144"/>
      <c r="G58" s="144"/>
      <c r="H58" s="144"/>
      <c r="I58" s="145"/>
      <c r="J58" s="146">
        <f>J82</f>
        <v>0</v>
      </c>
      <c r="K58" s="147"/>
    </row>
    <row r="59" spans="2:47" s="8" customFormat="1" ht="19.899999999999999" customHeight="1">
      <c r="B59" s="141"/>
      <c r="C59" s="142"/>
      <c r="D59" s="143" t="s">
        <v>116</v>
      </c>
      <c r="E59" s="144"/>
      <c r="F59" s="144"/>
      <c r="G59" s="144"/>
      <c r="H59" s="144"/>
      <c r="I59" s="145"/>
      <c r="J59" s="146">
        <f>J131</f>
        <v>0</v>
      </c>
      <c r="K59" s="147"/>
    </row>
    <row r="60" spans="2:47" s="8" customFormat="1" ht="19.899999999999999" customHeight="1">
      <c r="B60" s="141"/>
      <c r="C60" s="142"/>
      <c r="D60" s="143" t="s">
        <v>118</v>
      </c>
      <c r="E60" s="144"/>
      <c r="F60" s="144"/>
      <c r="G60" s="144"/>
      <c r="H60" s="144"/>
      <c r="I60" s="145"/>
      <c r="J60" s="146">
        <f>J135</f>
        <v>0</v>
      </c>
      <c r="K60" s="147"/>
    </row>
    <row r="61" spans="2:47" s="1" customFormat="1" ht="21.75" customHeight="1">
      <c r="B61" s="40"/>
      <c r="C61" s="41"/>
      <c r="D61" s="41"/>
      <c r="E61" s="41"/>
      <c r="F61" s="41"/>
      <c r="G61" s="41"/>
      <c r="H61" s="41"/>
      <c r="I61" s="105"/>
      <c r="J61" s="41"/>
      <c r="K61" s="44"/>
    </row>
    <row r="62" spans="2:47" s="1" customFormat="1" ht="6.95" customHeight="1">
      <c r="B62" s="55"/>
      <c r="C62" s="56"/>
      <c r="D62" s="56"/>
      <c r="E62" s="56"/>
      <c r="F62" s="56"/>
      <c r="G62" s="56"/>
      <c r="H62" s="56"/>
      <c r="I62" s="126"/>
      <c r="J62" s="56"/>
      <c r="K62" s="57"/>
    </row>
    <row r="66" spans="2:63" s="1" customFormat="1" ht="6.95" customHeight="1">
      <c r="B66" s="58"/>
      <c r="C66" s="59"/>
      <c r="D66" s="59"/>
      <c r="E66" s="59"/>
      <c r="F66" s="59"/>
      <c r="G66" s="59"/>
      <c r="H66" s="59"/>
      <c r="I66" s="127"/>
      <c r="J66" s="59"/>
      <c r="K66" s="59"/>
      <c r="L66" s="40"/>
    </row>
    <row r="67" spans="2:63" s="1" customFormat="1" ht="36.950000000000003" customHeight="1">
      <c r="B67" s="40"/>
      <c r="C67" s="60" t="s">
        <v>121</v>
      </c>
      <c r="L67" s="40"/>
    </row>
    <row r="68" spans="2:63" s="1" customFormat="1" ht="6.95" customHeight="1">
      <c r="B68" s="40"/>
      <c r="L68" s="40"/>
    </row>
    <row r="69" spans="2:63" s="1" customFormat="1" ht="14.45" customHeight="1">
      <c r="B69" s="40"/>
      <c r="C69" s="62" t="s">
        <v>19</v>
      </c>
      <c r="L69" s="40"/>
    </row>
    <row r="70" spans="2:63" s="1" customFormat="1" ht="22.5" customHeight="1">
      <c r="B70" s="40"/>
      <c r="E70" s="345" t="str">
        <f>E7</f>
        <v>OPRAVA PŘEDPROSTORU ZŠ OVČÁRECKÁ_VARIANTA B</v>
      </c>
      <c r="F70" s="346"/>
      <c r="G70" s="346"/>
      <c r="H70" s="346"/>
      <c r="L70" s="40"/>
    </row>
    <row r="71" spans="2:63" s="1" customFormat="1" ht="14.45" customHeight="1">
      <c r="B71" s="40"/>
      <c r="C71" s="62" t="s">
        <v>100</v>
      </c>
      <c r="L71" s="40"/>
    </row>
    <row r="72" spans="2:63" s="1" customFormat="1" ht="23.25" customHeight="1">
      <c r="B72" s="40"/>
      <c r="E72" s="315" t="str">
        <f>E9</f>
        <v>23_17_04 - ZAHRADNÍ ÚPRAVY</v>
      </c>
      <c r="F72" s="347"/>
      <c r="G72" s="347"/>
      <c r="H72" s="347"/>
      <c r="L72" s="40"/>
    </row>
    <row r="73" spans="2:63" s="1" customFormat="1" ht="6.95" customHeight="1">
      <c r="B73" s="40"/>
      <c r="L73" s="40"/>
    </row>
    <row r="74" spans="2:63" s="1" customFormat="1" ht="18" customHeight="1">
      <c r="B74" s="40"/>
      <c r="C74" s="62" t="s">
        <v>23</v>
      </c>
      <c r="F74" s="148" t="str">
        <f>F12</f>
        <v>Kolín</v>
      </c>
      <c r="I74" s="149" t="s">
        <v>25</v>
      </c>
      <c r="J74" s="66" t="str">
        <f>IF(J12="","",J12)</f>
        <v>20. 9. 2017</v>
      </c>
      <c r="L74" s="40"/>
    </row>
    <row r="75" spans="2:63" s="1" customFormat="1" ht="6.95" customHeight="1">
      <c r="B75" s="40"/>
      <c r="L75" s="40"/>
    </row>
    <row r="76" spans="2:63" s="1" customFormat="1" ht="15">
      <c r="B76" s="40"/>
      <c r="C76" s="62" t="s">
        <v>27</v>
      </c>
      <c r="F76" s="148" t="str">
        <f>E15</f>
        <v xml:space="preserve"> </v>
      </c>
      <c r="I76" s="149" t="s">
        <v>33</v>
      </c>
      <c r="J76" s="148" t="str">
        <f>E21</f>
        <v xml:space="preserve"> </v>
      </c>
      <c r="L76" s="40"/>
    </row>
    <row r="77" spans="2:63" s="1" customFormat="1" ht="14.45" customHeight="1">
      <c r="B77" s="40"/>
      <c r="C77" s="62" t="s">
        <v>31</v>
      </c>
      <c r="F77" s="148" t="str">
        <f>IF(E18="","",E18)</f>
        <v/>
      </c>
      <c r="L77" s="40"/>
    </row>
    <row r="78" spans="2:63" s="1" customFormat="1" ht="10.35" customHeight="1">
      <c r="B78" s="40"/>
      <c r="L78" s="40"/>
    </row>
    <row r="79" spans="2:63" s="9" customFormat="1" ht="29.25" customHeight="1">
      <c r="B79" s="150"/>
      <c r="C79" s="151" t="s">
        <v>122</v>
      </c>
      <c r="D79" s="152" t="s">
        <v>56</v>
      </c>
      <c r="E79" s="152" t="s">
        <v>52</v>
      </c>
      <c r="F79" s="152" t="s">
        <v>123</v>
      </c>
      <c r="G79" s="152" t="s">
        <v>124</v>
      </c>
      <c r="H79" s="152" t="s">
        <v>125</v>
      </c>
      <c r="I79" s="153" t="s">
        <v>126</v>
      </c>
      <c r="J79" s="152" t="s">
        <v>107</v>
      </c>
      <c r="K79" s="154" t="s">
        <v>127</v>
      </c>
      <c r="L79" s="150"/>
      <c r="M79" s="72" t="s">
        <v>128</v>
      </c>
      <c r="N79" s="73" t="s">
        <v>41</v>
      </c>
      <c r="O79" s="73" t="s">
        <v>129</v>
      </c>
      <c r="P79" s="73" t="s">
        <v>130</v>
      </c>
      <c r="Q79" s="73" t="s">
        <v>131</v>
      </c>
      <c r="R79" s="73" t="s">
        <v>132</v>
      </c>
      <c r="S79" s="73" t="s">
        <v>133</v>
      </c>
      <c r="T79" s="74" t="s">
        <v>134</v>
      </c>
    </row>
    <row r="80" spans="2:63" s="1" customFormat="1" ht="29.25" customHeight="1">
      <c r="B80" s="40"/>
      <c r="C80" s="76" t="s">
        <v>108</v>
      </c>
      <c r="J80" s="155">
        <f>BK80</f>
        <v>0</v>
      </c>
      <c r="L80" s="40"/>
      <c r="M80" s="75"/>
      <c r="N80" s="67"/>
      <c r="O80" s="67"/>
      <c r="P80" s="156">
        <f>P81</f>
        <v>0</v>
      </c>
      <c r="Q80" s="67"/>
      <c r="R80" s="156">
        <f>R81</f>
        <v>14.248978599999999</v>
      </c>
      <c r="S80" s="67"/>
      <c r="T80" s="157">
        <f>T81</f>
        <v>0</v>
      </c>
      <c r="AT80" s="23" t="s">
        <v>70</v>
      </c>
      <c r="AU80" s="23" t="s">
        <v>109</v>
      </c>
      <c r="BK80" s="158">
        <f>BK81</f>
        <v>0</v>
      </c>
    </row>
    <row r="81" spans="2:65" s="10" customFormat="1" ht="37.35" customHeight="1">
      <c r="B81" s="159"/>
      <c r="D81" s="160" t="s">
        <v>70</v>
      </c>
      <c r="E81" s="161" t="s">
        <v>135</v>
      </c>
      <c r="F81" s="161" t="s">
        <v>136</v>
      </c>
      <c r="I81" s="162"/>
      <c r="J81" s="163">
        <f>BK81</f>
        <v>0</v>
      </c>
      <c r="L81" s="159"/>
      <c r="M81" s="164"/>
      <c r="N81" s="165"/>
      <c r="O81" s="165"/>
      <c r="P81" s="166">
        <f>P82+P131+P135</f>
        <v>0</v>
      </c>
      <c r="Q81" s="165"/>
      <c r="R81" s="166">
        <f>R82+R131+R135</f>
        <v>14.248978599999999</v>
      </c>
      <c r="S81" s="165"/>
      <c r="T81" s="167">
        <f>T82+T131+T135</f>
        <v>0</v>
      </c>
      <c r="AR81" s="160" t="s">
        <v>79</v>
      </c>
      <c r="AT81" s="168" t="s">
        <v>70</v>
      </c>
      <c r="AU81" s="168" t="s">
        <v>71</v>
      </c>
      <c r="AY81" s="160" t="s">
        <v>137</v>
      </c>
      <c r="BK81" s="169">
        <f>BK82+BK131+BK135</f>
        <v>0</v>
      </c>
    </row>
    <row r="82" spans="2:65" s="10" customFormat="1" ht="19.899999999999999" customHeight="1">
      <c r="B82" s="159"/>
      <c r="D82" s="170" t="s">
        <v>70</v>
      </c>
      <c r="E82" s="171" t="s">
        <v>79</v>
      </c>
      <c r="F82" s="171" t="s">
        <v>138</v>
      </c>
      <c r="I82" s="162"/>
      <c r="J82" s="172">
        <f>BK82</f>
        <v>0</v>
      </c>
      <c r="L82" s="159"/>
      <c r="M82" s="164"/>
      <c r="N82" s="165"/>
      <c r="O82" s="165"/>
      <c r="P82" s="166">
        <f>SUM(P83:P130)</f>
        <v>0</v>
      </c>
      <c r="Q82" s="165"/>
      <c r="R82" s="166">
        <f>SUM(R83:R130)</f>
        <v>14.239035599999999</v>
      </c>
      <c r="S82" s="165"/>
      <c r="T82" s="167">
        <f>SUM(T83:T130)</f>
        <v>0</v>
      </c>
      <c r="AR82" s="160" t="s">
        <v>79</v>
      </c>
      <c r="AT82" s="168" t="s">
        <v>70</v>
      </c>
      <c r="AU82" s="168" t="s">
        <v>79</v>
      </c>
      <c r="AY82" s="160" t="s">
        <v>137</v>
      </c>
      <c r="BK82" s="169">
        <f>SUM(BK83:BK130)</f>
        <v>0</v>
      </c>
    </row>
    <row r="83" spans="2:65" s="1" customFormat="1" ht="31.5" customHeight="1">
      <c r="B83" s="173"/>
      <c r="C83" s="174" t="s">
        <v>79</v>
      </c>
      <c r="D83" s="174" t="s">
        <v>139</v>
      </c>
      <c r="E83" s="175" t="s">
        <v>452</v>
      </c>
      <c r="F83" s="176" t="s">
        <v>453</v>
      </c>
      <c r="G83" s="177" t="s">
        <v>454</v>
      </c>
      <c r="H83" s="178">
        <v>3</v>
      </c>
      <c r="I83" s="179"/>
      <c r="J83" s="180">
        <f>ROUND(I83*H83,2)</f>
        <v>0</v>
      </c>
      <c r="K83" s="176" t="s">
        <v>5</v>
      </c>
      <c r="L83" s="40"/>
      <c r="M83" s="181" t="s">
        <v>5</v>
      </c>
      <c r="N83" s="182" t="s">
        <v>42</v>
      </c>
      <c r="O83" s="41"/>
      <c r="P83" s="183">
        <f>O83*H83</f>
        <v>0</v>
      </c>
      <c r="Q83" s="183">
        <v>0</v>
      </c>
      <c r="R83" s="183">
        <f>Q83*H83</f>
        <v>0</v>
      </c>
      <c r="S83" s="183">
        <v>0</v>
      </c>
      <c r="T83" s="184">
        <f>S83*H83</f>
        <v>0</v>
      </c>
      <c r="AR83" s="23" t="s">
        <v>144</v>
      </c>
      <c r="AT83" s="23" t="s">
        <v>139</v>
      </c>
      <c r="AU83" s="23" t="s">
        <v>81</v>
      </c>
      <c r="AY83" s="23" t="s">
        <v>137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23" t="s">
        <v>79</v>
      </c>
      <c r="BK83" s="185">
        <f>ROUND(I83*H83,2)</f>
        <v>0</v>
      </c>
      <c r="BL83" s="23" t="s">
        <v>144</v>
      </c>
      <c r="BM83" s="23" t="s">
        <v>455</v>
      </c>
    </row>
    <row r="84" spans="2:65" s="1" customFormat="1" ht="31.5" customHeight="1">
      <c r="B84" s="173"/>
      <c r="C84" s="174" t="s">
        <v>81</v>
      </c>
      <c r="D84" s="174" t="s">
        <v>139</v>
      </c>
      <c r="E84" s="175" t="s">
        <v>456</v>
      </c>
      <c r="F84" s="176" t="s">
        <v>457</v>
      </c>
      <c r="G84" s="177" t="s">
        <v>236</v>
      </c>
      <c r="H84" s="178">
        <v>3</v>
      </c>
      <c r="I84" s="179"/>
      <c r="J84" s="180">
        <f>ROUND(I84*H84,2)</f>
        <v>0</v>
      </c>
      <c r="K84" s="176" t="s">
        <v>143</v>
      </c>
      <c r="L84" s="40"/>
      <c r="M84" s="181" t="s">
        <v>5</v>
      </c>
      <c r="N84" s="182" t="s">
        <v>42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144</v>
      </c>
      <c r="AT84" s="23" t="s">
        <v>139</v>
      </c>
      <c r="AU84" s="23" t="s">
        <v>81</v>
      </c>
      <c r="AY84" s="23" t="s">
        <v>137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79</v>
      </c>
      <c r="BK84" s="185">
        <f>ROUND(I84*H84,2)</f>
        <v>0</v>
      </c>
      <c r="BL84" s="23" t="s">
        <v>144</v>
      </c>
      <c r="BM84" s="23" t="s">
        <v>458</v>
      </c>
    </row>
    <row r="85" spans="2:65" s="1" customFormat="1" ht="44.25" customHeight="1">
      <c r="B85" s="173"/>
      <c r="C85" s="174" t="s">
        <v>152</v>
      </c>
      <c r="D85" s="174" t="s">
        <v>139</v>
      </c>
      <c r="E85" s="175" t="s">
        <v>459</v>
      </c>
      <c r="F85" s="176" t="s">
        <v>460</v>
      </c>
      <c r="G85" s="177" t="s">
        <v>236</v>
      </c>
      <c r="H85" s="178">
        <v>3</v>
      </c>
      <c r="I85" s="179"/>
      <c r="J85" s="180">
        <f>ROUND(I85*H85,2)</f>
        <v>0</v>
      </c>
      <c r="K85" s="176" t="s">
        <v>143</v>
      </c>
      <c r="L85" s="40"/>
      <c r="M85" s="181" t="s">
        <v>5</v>
      </c>
      <c r="N85" s="182" t="s">
        <v>42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144</v>
      </c>
      <c r="AT85" s="23" t="s">
        <v>139</v>
      </c>
      <c r="AU85" s="23" t="s">
        <v>81</v>
      </c>
      <c r="AY85" s="23" t="s">
        <v>137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79</v>
      </c>
      <c r="BK85" s="185">
        <f>ROUND(I85*H85,2)</f>
        <v>0</v>
      </c>
      <c r="BL85" s="23" t="s">
        <v>144</v>
      </c>
      <c r="BM85" s="23" t="s">
        <v>461</v>
      </c>
    </row>
    <row r="86" spans="2:65" s="1" customFormat="1" ht="31.5" customHeight="1">
      <c r="B86" s="173"/>
      <c r="C86" s="174" t="s">
        <v>144</v>
      </c>
      <c r="D86" s="174" t="s">
        <v>139</v>
      </c>
      <c r="E86" s="175" t="s">
        <v>462</v>
      </c>
      <c r="F86" s="176" t="s">
        <v>463</v>
      </c>
      <c r="G86" s="177" t="s">
        <v>142</v>
      </c>
      <c r="H86" s="178">
        <v>15.35</v>
      </c>
      <c r="I86" s="179"/>
      <c r="J86" s="180">
        <f>ROUND(I86*H86,2)</f>
        <v>0</v>
      </c>
      <c r="K86" s="176" t="s">
        <v>143</v>
      </c>
      <c r="L86" s="40"/>
      <c r="M86" s="181" t="s">
        <v>5</v>
      </c>
      <c r="N86" s="182" t="s">
        <v>42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144</v>
      </c>
      <c r="AT86" s="23" t="s">
        <v>139</v>
      </c>
      <c r="AU86" s="23" t="s">
        <v>81</v>
      </c>
      <c r="AY86" s="23" t="s">
        <v>137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79</v>
      </c>
      <c r="BK86" s="185">
        <f>ROUND(I86*H86,2)</f>
        <v>0</v>
      </c>
      <c r="BL86" s="23" t="s">
        <v>144</v>
      </c>
      <c r="BM86" s="23" t="s">
        <v>464</v>
      </c>
    </row>
    <row r="87" spans="2:65" s="11" customFormat="1">
      <c r="B87" s="186"/>
      <c r="D87" s="187" t="s">
        <v>146</v>
      </c>
      <c r="E87" s="188" t="s">
        <v>5</v>
      </c>
      <c r="F87" s="189" t="s">
        <v>465</v>
      </c>
      <c r="H87" s="190">
        <v>15.35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146</v>
      </c>
      <c r="AU87" s="195" t="s">
        <v>81</v>
      </c>
      <c r="AV87" s="11" t="s">
        <v>81</v>
      </c>
      <c r="AW87" s="11" t="s">
        <v>34</v>
      </c>
      <c r="AX87" s="11" t="s">
        <v>79</v>
      </c>
      <c r="AY87" s="195" t="s">
        <v>137</v>
      </c>
    </row>
    <row r="88" spans="2:65" s="1" customFormat="1" ht="31.5" customHeight="1">
      <c r="B88" s="173"/>
      <c r="C88" s="174" t="s">
        <v>300</v>
      </c>
      <c r="D88" s="174" t="s">
        <v>139</v>
      </c>
      <c r="E88" s="175" t="s">
        <v>466</v>
      </c>
      <c r="F88" s="176" t="s">
        <v>467</v>
      </c>
      <c r="G88" s="177" t="s">
        <v>142</v>
      </c>
      <c r="H88" s="178">
        <v>80.510000000000005</v>
      </c>
      <c r="I88" s="179"/>
      <c r="J88" s="180">
        <f>ROUND(I88*H88,2)</f>
        <v>0</v>
      </c>
      <c r="K88" s="176" t="s">
        <v>143</v>
      </c>
      <c r="L88" s="40"/>
      <c r="M88" s="181" t="s">
        <v>5</v>
      </c>
      <c r="N88" s="182" t="s">
        <v>42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144</v>
      </c>
      <c r="AT88" s="23" t="s">
        <v>139</v>
      </c>
      <c r="AU88" s="23" t="s">
        <v>81</v>
      </c>
      <c r="AY88" s="23" t="s">
        <v>137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79</v>
      </c>
      <c r="BK88" s="185">
        <f>ROUND(I88*H88,2)</f>
        <v>0</v>
      </c>
      <c r="BL88" s="23" t="s">
        <v>144</v>
      </c>
      <c r="BM88" s="23" t="s">
        <v>468</v>
      </c>
    </row>
    <row r="89" spans="2:65" s="11" customFormat="1">
      <c r="B89" s="186"/>
      <c r="D89" s="187" t="s">
        <v>146</v>
      </c>
      <c r="E89" s="188" t="s">
        <v>5</v>
      </c>
      <c r="F89" s="189" t="s">
        <v>469</v>
      </c>
      <c r="H89" s="190">
        <v>80.510000000000005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146</v>
      </c>
      <c r="AU89" s="195" t="s">
        <v>81</v>
      </c>
      <c r="AV89" s="11" t="s">
        <v>81</v>
      </c>
      <c r="AW89" s="11" t="s">
        <v>34</v>
      </c>
      <c r="AX89" s="11" t="s">
        <v>79</v>
      </c>
      <c r="AY89" s="195" t="s">
        <v>137</v>
      </c>
    </row>
    <row r="90" spans="2:65" s="1" customFormat="1" ht="22.5" customHeight="1">
      <c r="B90" s="173"/>
      <c r="C90" s="216" t="s">
        <v>305</v>
      </c>
      <c r="D90" s="216" t="s">
        <v>239</v>
      </c>
      <c r="E90" s="217" t="s">
        <v>470</v>
      </c>
      <c r="F90" s="218" t="s">
        <v>471</v>
      </c>
      <c r="G90" s="219" t="s">
        <v>201</v>
      </c>
      <c r="H90" s="220">
        <v>11.141</v>
      </c>
      <c r="I90" s="221"/>
      <c r="J90" s="222">
        <f>ROUND(I90*H90,2)</f>
        <v>0</v>
      </c>
      <c r="K90" s="218" t="s">
        <v>143</v>
      </c>
      <c r="L90" s="223"/>
      <c r="M90" s="224" t="s">
        <v>5</v>
      </c>
      <c r="N90" s="225" t="s">
        <v>42</v>
      </c>
      <c r="O90" s="41"/>
      <c r="P90" s="183">
        <f>O90*H90</f>
        <v>0</v>
      </c>
      <c r="Q90" s="183">
        <v>1</v>
      </c>
      <c r="R90" s="183">
        <f>Q90*H90</f>
        <v>11.141</v>
      </c>
      <c r="S90" s="183">
        <v>0</v>
      </c>
      <c r="T90" s="184">
        <f>S90*H90</f>
        <v>0</v>
      </c>
      <c r="AR90" s="23" t="s">
        <v>176</v>
      </c>
      <c r="AT90" s="23" t="s">
        <v>239</v>
      </c>
      <c r="AU90" s="23" t="s">
        <v>81</v>
      </c>
      <c r="AY90" s="23" t="s">
        <v>137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79</v>
      </c>
      <c r="BK90" s="185">
        <f>ROUND(I90*H90,2)</f>
        <v>0</v>
      </c>
      <c r="BL90" s="23" t="s">
        <v>144</v>
      </c>
      <c r="BM90" s="23" t="s">
        <v>472</v>
      </c>
    </row>
    <row r="91" spans="2:65" s="1" customFormat="1" ht="22.5" customHeight="1">
      <c r="B91" s="173"/>
      <c r="C91" s="174" t="s">
        <v>162</v>
      </c>
      <c r="D91" s="174" t="s">
        <v>139</v>
      </c>
      <c r="E91" s="175" t="s">
        <v>473</v>
      </c>
      <c r="F91" s="176" t="s">
        <v>474</v>
      </c>
      <c r="G91" s="177" t="s">
        <v>142</v>
      </c>
      <c r="H91" s="178">
        <v>94.8</v>
      </c>
      <c r="I91" s="179"/>
      <c r="J91" s="180">
        <f>ROUND(I91*H91,2)</f>
        <v>0</v>
      </c>
      <c r="K91" s="176" t="s">
        <v>143</v>
      </c>
      <c r="L91" s="40"/>
      <c r="M91" s="181" t="s">
        <v>5</v>
      </c>
      <c r="N91" s="182" t="s">
        <v>42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144</v>
      </c>
      <c r="AT91" s="23" t="s">
        <v>139</v>
      </c>
      <c r="AU91" s="23" t="s">
        <v>81</v>
      </c>
      <c r="AY91" s="23" t="s">
        <v>137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79</v>
      </c>
      <c r="BK91" s="185">
        <f>ROUND(I91*H91,2)</f>
        <v>0</v>
      </c>
      <c r="BL91" s="23" t="s">
        <v>144</v>
      </c>
      <c r="BM91" s="23" t="s">
        <v>475</v>
      </c>
    </row>
    <row r="92" spans="2:65" s="11" customFormat="1">
      <c r="B92" s="186"/>
      <c r="D92" s="187" t="s">
        <v>146</v>
      </c>
      <c r="E92" s="188" t="s">
        <v>5</v>
      </c>
      <c r="F92" s="189" t="s">
        <v>476</v>
      </c>
      <c r="H92" s="190">
        <v>94.8</v>
      </c>
      <c r="I92" s="191"/>
      <c r="L92" s="186"/>
      <c r="M92" s="192"/>
      <c r="N92" s="193"/>
      <c r="O92" s="193"/>
      <c r="P92" s="193"/>
      <c r="Q92" s="193"/>
      <c r="R92" s="193"/>
      <c r="S92" s="193"/>
      <c r="T92" s="194"/>
      <c r="AT92" s="195" t="s">
        <v>146</v>
      </c>
      <c r="AU92" s="195" t="s">
        <v>81</v>
      </c>
      <c r="AV92" s="11" t="s">
        <v>81</v>
      </c>
      <c r="AW92" s="11" t="s">
        <v>34</v>
      </c>
      <c r="AX92" s="11" t="s">
        <v>79</v>
      </c>
      <c r="AY92" s="195" t="s">
        <v>137</v>
      </c>
    </row>
    <row r="93" spans="2:65" s="1" customFormat="1" ht="22.5" customHeight="1">
      <c r="B93" s="173"/>
      <c r="C93" s="174" t="s">
        <v>167</v>
      </c>
      <c r="D93" s="174" t="s">
        <v>139</v>
      </c>
      <c r="E93" s="175" t="s">
        <v>477</v>
      </c>
      <c r="F93" s="176" t="s">
        <v>478</v>
      </c>
      <c r="G93" s="177" t="s">
        <v>142</v>
      </c>
      <c r="H93" s="178">
        <v>15.35</v>
      </c>
      <c r="I93" s="179"/>
      <c r="J93" s="180">
        <f>ROUND(I93*H93,2)</f>
        <v>0</v>
      </c>
      <c r="K93" s="176" t="s">
        <v>143</v>
      </c>
      <c r="L93" s="40"/>
      <c r="M93" s="181" t="s">
        <v>5</v>
      </c>
      <c r="N93" s="182" t="s">
        <v>42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144</v>
      </c>
      <c r="AT93" s="23" t="s">
        <v>139</v>
      </c>
      <c r="AU93" s="23" t="s">
        <v>81</v>
      </c>
      <c r="AY93" s="23" t="s">
        <v>137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79</v>
      </c>
      <c r="BK93" s="185">
        <f>ROUND(I93*H93,2)</f>
        <v>0</v>
      </c>
      <c r="BL93" s="23" t="s">
        <v>144</v>
      </c>
      <c r="BM93" s="23" t="s">
        <v>479</v>
      </c>
    </row>
    <row r="94" spans="2:65" s="11" customFormat="1">
      <c r="B94" s="186"/>
      <c r="D94" s="187" t="s">
        <v>146</v>
      </c>
      <c r="E94" s="188" t="s">
        <v>5</v>
      </c>
      <c r="F94" s="189" t="s">
        <v>465</v>
      </c>
      <c r="H94" s="190">
        <v>15.35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146</v>
      </c>
      <c r="AU94" s="195" t="s">
        <v>81</v>
      </c>
      <c r="AV94" s="11" t="s">
        <v>81</v>
      </c>
      <c r="AW94" s="11" t="s">
        <v>34</v>
      </c>
      <c r="AX94" s="11" t="s">
        <v>79</v>
      </c>
      <c r="AY94" s="195" t="s">
        <v>137</v>
      </c>
    </row>
    <row r="95" spans="2:65" s="1" customFormat="1" ht="22.5" customHeight="1">
      <c r="B95" s="173"/>
      <c r="C95" s="216" t="s">
        <v>429</v>
      </c>
      <c r="D95" s="216" t="s">
        <v>239</v>
      </c>
      <c r="E95" s="217" t="s">
        <v>480</v>
      </c>
      <c r="F95" s="218" t="s">
        <v>481</v>
      </c>
      <c r="G95" s="219" t="s">
        <v>375</v>
      </c>
      <c r="H95" s="220">
        <v>0.46100000000000002</v>
      </c>
      <c r="I95" s="221"/>
      <c r="J95" s="222">
        <f>ROUND(I95*H95,2)</f>
        <v>0</v>
      </c>
      <c r="K95" s="218" t="s">
        <v>143</v>
      </c>
      <c r="L95" s="223"/>
      <c r="M95" s="224" t="s">
        <v>5</v>
      </c>
      <c r="N95" s="225" t="s">
        <v>42</v>
      </c>
      <c r="O95" s="41"/>
      <c r="P95" s="183">
        <f>O95*H95</f>
        <v>0</v>
      </c>
      <c r="Q95" s="183">
        <v>1E-3</v>
      </c>
      <c r="R95" s="183">
        <f>Q95*H95</f>
        <v>4.6100000000000004E-4</v>
      </c>
      <c r="S95" s="183">
        <v>0</v>
      </c>
      <c r="T95" s="184">
        <f>S95*H95</f>
        <v>0</v>
      </c>
      <c r="AR95" s="23" t="s">
        <v>176</v>
      </c>
      <c r="AT95" s="23" t="s">
        <v>239</v>
      </c>
      <c r="AU95" s="23" t="s">
        <v>81</v>
      </c>
      <c r="AY95" s="23" t="s">
        <v>137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79</v>
      </c>
      <c r="BK95" s="185">
        <f>ROUND(I95*H95,2)</f>
        <v>0</v>
      </c>
      <c r="BL95" s="23" t="s">
        <v>144</v>
      </c>
      <c r="BM95" s="23" t="s">
        <v>482</v>
      </c>
    </row>
    <row r="96" spans="2:65" s="11" customFormat="1">
      <c r="B96" s="186"/>
      <c r="D96" s="187" t="s">
        <v>146</v>
      </c>
      <c r="F96" s="189" t="s">
        <v>483</v>
      </c>
      <c r="H96" s="190">
        <v>0.46100000000000002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5" t="s">
        <v>146</v>
      </c>
      <c r="AU96" s="195" t="s">
        <v>81</v>
      </c>
      <c r="AV96" s="11" t="s">
        <v>81</v>
      </c>
      <c r="AW96" s="11" t="s">
        <v>6</v>
      </c>
      <c r="AX96" s="11" t="s">
        <v>79</v>
      </c>
      <c r="AY96" s="195" t="s">
        <v>137</v>
      </c>
    </row>
    <row r="97" spans="2:65" s="1" customFormat="1" ht="22.5" customHeight="1">
      <c r="B97" s="173"/>
      <c r="C97" s="174" t="s">
        <v>176</v>
      </c>
      <c r="D97" s="174" t="s">
        <v>139</v>
      </c>
      <c r="E97" s="175" t="s">
        <v>484</v>
      </c>
      <c r="F97" s="176" t="s">
        <v>485</v>
      </c>
      <c r="G97" s="177" t="s">
        <v>142</v>
      </c>
      <c r="H97" s="178">
        <v>15.35</v>
      </c>
      <c r="I97" s="179"/>
      <c r="J97" s="180">
        <f>ROUND(I97*H97,2)</f>
        <v>0</v>
      </c>
      <c r="K97" s="176" t="s">
        <v>143</v>
      </c>
      <c r="L97" s="40"/>
      <c r="M97" s="181" t="s">
        <v>5</v>
      </c>
      <c r="N97" s="182" t="s">
        <v>42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144</v>
      </c>
      <c r="AT97" s="23" t="s">
        <v>139</v>
      </c>
      <c r="AU97" s="23" t="s">
        <v>81</v>
      </c>
      <c r="AY97" s="23" t="s">
        <v>137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79</v>
      </c>
      <c r="BK97" s="185">
        <f>ROUND(I97*H97,2)</f>
        <v>0</v>
      </c>
      <c r="BL97" s="23" t="s">
        <v>144</v>
      </c>
      <c r="BM97" s="23" t="s">
        <v>486</v>
      </c>
    </row>
    <row r="98" spans="2:65" s="1" customFormat="1" ht="31.5" customHeight="1">
      <c r="B98" s="173"/>
      <c r="C98" s="174" t="s">
        <v>181</v>
      </c>
      <c r="D98" s="174" t="s">
        <v>139</v>
      </c>
      <c r="E98" s="175" t="s">
        <v>487</v>
      </c>
      <c r="F98" s="176" t="s">
        <v>488</v>
      </c>
      <c r="G98" s="177" t="s">
        <v>142</v>
      </c>
      <c r="H98" s="178">
        <v>52.9</v>
      </c>
      <c r="I98" s="179"/>
      <c r="J98" s="180">
        <f>ROUND(I98*H98,2)</f>
        <v>0</v>
      </c>
      <c r="K98" s="176" t="s">
        <v>143</v>
      </c>
      <c r="L98" s="40"/>
      <c r="M98" s="181" t="s">
        <v>5</v>
      </c>
      <c r="N98" s="182" t="s">
        <v>42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144</v>
      </c>
      <c r="AT98" s="23" t="s">
        <v>139</v>
      </c>
      <c r="AU98" s="23" t="s">
        <v>81</v>
      </c>
      <c r="AY98" s="23" t="s">
        <v>137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79</v>
      </c>
      <c r="BK98" s="185">
        <f>ROUND(I98*H98,2)</f>
        <v>0</v>
      </c>
      <c r="BL98" s="23" t="s">
        <v>144</v>
      </c>
      <c r="BM98" s="23" t="s">
        <v>489</v>
      </c>
    </row>
    <row r="99" spans="2:65" s="11" customFormat="1">
      <c r="B99" s="186"/>
      <c r="D99" s="187" t="s">
        <v>146</v>
      </c>
      <c r="E99" s="188" t="s">
        <v>5</v>
      </c>
      <c r="F99" s="189" t="s">
        <v>490</v>
      </c>
      <c r="H99" s="190">
        <v>52.9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5" t="s">
        <v>146</v>
      </c>
      <c r="AU99" s="195" t="s">
        <v>81</v>
      </c>
      <c r="AV99" s="11" t="s">
        <v>81</v>
      </c>
      <c r="AW99" s="11" t="s">
        <v>34</v>
      </c>
      <c r="AX99" s="11" t="s">
        <v>79</v>
      </c>
      <c r="AY99" s="195" t="s">
        <v>137</v>
      </c>
    </row>
    <row r="100" spans="2:65" s="1" customFormat="1" ht="22.5" customHeight="1">
      <c r="B100" s="173"/>
      <c r="C100" s="216" t="s">
        <v>185</v>
      </c>
      <c r="D100" s="216" t="s">
        <v>239</v>
      </c>
      <c r="E100" s="217" t="s">
        <v>491</v>
      </c>
      <c r="F100" s="218" t="s">
        <v>481</v>
      </c>
      <c r="G100" s="219" t="s">
        <v>375</v>
      </c>
      <c r="H100" s="220">
        <v>7.9000000000000001E-2</v>
      </c>
      <c r="I100" s="221"/>
      <c r="J100" s="222">
        <f>ROUND(I100*H100,2)</f>
        <v>0</v>
      </c>
      <c r="K100" s="218" t="s">
        <v>5</v>
      </c>
      <c r="L100" s="223"/>
      <c r="M100" s="224" t="s">
        <v>5</v>
      </c>
      <c r="N100" s="225" t="s">
        <v>42</v>
      </c>
      <c r="O100" s="41"/>
      <c r="P100" s="183">
        <f>O100*H100</f>
        <v>0</v>
      </c>
      <c r="Q100" s="183">
        <v>1E-3</v>
      </c>
      <c r="R100" s="183">
        <f>Q100*H100</f>
        <v>7.8999999999999996E-5</v>
      </c>
      <c r="S100" s="183">
        <v>0</v>
      </c>
      <c r="T100" s="184">
        <f>S100*H100</f>
        <v>0</v>
      </c>
      <c r="AR100" s="23" t="s">
        <v>176</v>
      </c>
      <c r="AT100" s="23" t="s">
        <v>239</v>
      </c>
      <c r="AU100" s="23" t="s">
        <v>81</v>
      </c>
      <c r="AY100" s="23" t="s">
        <v>137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3" t="s">
        <v>79</v>
      </c>
      <c r="BK100" s="185">
        <f>ROUND(I100*H100,2)</f>
        <v>0</v>
      </c>
      <c r="BL100" s="23" t="s">
        <v>144</v>
      </c>
      <c r="BM100" s="23" t="s">
        <v>492</v>
      </c>
    </row>
    <row r="101" spans="2:65" s="11" customFormat="1">
      <c r="B101" s="186"/>
      <c r="D101" s="197" t="s">
        <v>146</v>
      </c>
      <c r="E101" s="195" t="s">
        <v>5</v>
      </c>
      <c r="F101" s="205" t="s">
        <v>490</v>
      </c>
      <c r="H101" s="206">
        <v>52.9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95" t="s">
        <v>146</v>
      </c>
      <c r="AU101" s="195" t="s">
        <v>81</v>
      </c>
      <c r="AV101" s="11" t="s">
        <v>81</v>
      </c>
      <c r="AW101" s="11" t="s">
        <v>34</v>
      </c>
      <c r="AX101" s="11" t="s">
        <v>79</v>
      </c>
      <c r="AY101" s="195" t="s">
        <v>137</v>
      </c>
    </row>
    <row r="102" spans="2:65" s="11" customFormat="1">
      <c r="B102" s="186"/>
      <c r="D102" s="187" t="s">
        <v>146</v>
      </c>
      <c r="F102" s="189" t="s">
        <v>493</v>
      </c>
      <c r="H102" s="190">
        <v>7.9000000000000001E-2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95" t="s">
        <v>146</v>
      </c>
      <c r="AU102" s="195" t="s">
        <v>81</v>
      </c>
      <c r="AV102" s="11" t="s">
        <v>81</v>
      </c>
      <c r="AW102" s="11" t="s">
        <v>6</v>
      </c>
      <c r="AX102" s="11" t="s">
        <v>79</v>
      </c>
      <c r="AY102" s="195" t="s">
        <v>137</v>
      </c>
    </row>
    <row r="103" spans="2:65" s="1" customFormat="1" ht="31.5" customHeight="1">
      <c r="B103" s="173"/>
      <c r="C103" s="174" t="s">
        <v>189</v>
      </c>
      <c r="D103" s="174" t="s">
        <v>139</v>
      </c>
      <c r="E103" s="175" t="s">
        <v>494</v>
      </c>
      <c r="F103" s="176" t="s">
        <v>495</v>
      </c>
      <c r="G103" s="177" t="s">
        <v>142</v>
      </c>
      <c r="H103" s="178">
        <v>6</v>
      </c>
      <c r="I103" s="179"/>
      <c r="J103" s="180">
        <f>ROUND(I103*H103,2)</f>
        <v>0</v>
      </c>
      <c r="K103" s="176" t="s">
        <v>143</v>
      </c>
      <c r="L103" s="40"/>
      <c r="M103" s="181" t="s">
        <v>5</v>
      </c>
      <c r="N103" s="182" t="s">
        <v>42</v>
      </c>
      <c r="O103" s="41"/>
      <c r="P103" s="183">
        <f>O103*H103</f>
        <v>0</v>
      </c>
      <c r="Q103" s="183">
        <v>3.6000000000000002E-4</v>
      </c>
      <c r="R103" s="183">
        <f>Q103*H103</f>
        <v>2.16E-3</v>
      </c>
      <c r="S103" s="183">
        <v>0</v>
      </c>
      <c r="T103" s="184">
        <f>S103*H103</f>
        <v>0</v>
      </c>
      <c r="AR103" s="23" t="s">
        <v>144</v>
      </c>
      <c r="AT103" s="23" t="s">
        <v>139</v>
      </c>
      <c r="AU103" s="23" t="s">
        <v>81</v>
      </c>
      <c r="AY103" s="23" t="s">
        <v>137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3" t="s">
        <v>79</v>
      </c>
      <c r="BK103" s="185">
        <f>ROUND(I103*H103,2)</f>
        <v>0</v>
      </c>
      <c r="BL103" s="23" t="s">
        <v>144</v>
      </c>
      <c r="BM103" s="23" t="s">
        <v>496</v>
      </c>
    </row>
    <row r="104" spans="2:65" s="1" customFormat="1" ht="22.5" customHeight="1">
      <c r="B104" s="173"/>
      <c r="C104" s="216" t="s">
        <v>194</v>
      </c>
      <c r="D104" s="216" t="s">
        <v>239</v>
      </c>
      <c r="E104" s="217" t="s">
        <v>497</v>
      </c>
      <c r="F104" s="218" t="s">
        <v>498</v>
      </c>
      <c r="G104" s="219" t="s">
        <v>142</v>
      </c>
      <c r="H104" s="220">
        <v>6</v>
      </c>
      <c r="I104" s="221"/>
      <c r="J104" s="222">
        <f>ROUND(I104*H104,2)</f>
        <v>0</v>
      </c>
      <c r="K104" s="218" t="s">
        <v>143</v>
      </c>
      <c r="L104" s="223"/>
      <c r="M104" s="224" t="s">
        <v>5</v>
      </c>
      <c r="N104" s="225" t="s">
        <v>42</v>
      </c>
      <c r="O104" s="41"/>
      <c r="P104" s="183">
        <f>O104*H104</f>
        <v>0</v>
      </c>
      <c r="Q104" s="183">
        <v>2.9999999999999997E-4</v>
      </c>
      <c r="R104" s="183">
        <f>Q104*H104</f>
        <v>1.8E-3</v>
      </c>
      <c r="S104" s="183">
        <v>0</v>
      </c>
      <c r="T104" s="184">
        <f>S104*H104</f>
        <v>0</v>
      </c>
      <c r="AR104" s="23" t="s">
        <v>176</v>
      </c>
      <c r="AT104" s="23" t="s">
        <v>239</v>
      </c>
      <c r="AU104" s="23" t="s">
        <v>81</v>
      </c>
      <c r="AY104" s="23" t="s">
        <v>137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79</v>
      </c>
      <c r="BK104" s="185">
        <f>ROUND(I104*H104,2)</f>
        <v>0</v>
      </c>
      <c r="BL104" s="23" t="s">
        <v>144</v>
      </c>
      <c r="BM104" s="23" t="s">
        <v>499</v>
      </c>
    </row>
    <row r="105" spans="2:65" s="1" customFormat="1" ht="31.5" customHeight="1">
      <c r="B105" s="173"/>
      <c r="C105" s="174" t="s">
        <v>198</v>
      </c>
      <c r="D105" s="174" t="s">
        <v>139</v>
      </c>
      <c r="E105" s="175" t="s">
        <v>500</v>
      </c>
      <c r="F105" s="176" t="s">
        <v>501</v>
      </c>
      <c r="G105" s="177" t="s">
        <v>155</v>
      </c>
      <c r="H105" s="178">
        <v>20</v>
      </c>
      <c r="I105" s="179"/>
      <c r="J105" s="180">
        <f>ROUND(I105*H105,2)</f>
        <v>0</v>
      </c>
      <c r="K105" s="176" t="s">
        <v>143</v>
      </c>
      <c r="L105" s="40"/>
      <c r="M105" s="181" t="s">
        <v>5</v>
      </c>
      <c r="N105" s="182" t="s">
        <v>42</v>
      </c>
      <c r="O105" s="41"/>
      <c r="P105" s="183">
        <f>O105*H105</f>
        <v>0</v>
      </c>
      <c r="Q105" s="183">
        <v>1.125E-2</v>
      </c>
      <c r="R105" s="183">
        <f>Q105*H105</f>
        <v>0.22499999999999998</v>
      </c>
      <c r="S105" s="183">
        <v>0</v>
      </c>
      <c r="T105" s="184">
        <f>S105*H105</f>
        <v>0</v>
      </c>
      <c r="AR105" s="23" t="s">
        <v>144</v>
      </c>
      <c r="AT105" s="23" t="s">
        <v>139</v>
      </c>
      <c r="AU105" s="23" t="s">
        <v>81</v>
      </c>
      <c r="AY105" s="23" t="s">
        <v>137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79</v>
      </c>
      <c r="BK105" s="185">
        <f>ROUND(I105*H105,2)</f>
        <v>0</v>
      </c>
      <c r="BL105" s="23" t="s">
        <v>144</v>
      </c>
      <c r="BM105" s="23" t="s">
        <v>502</v>
      </c>
    </row>
    <row r="106" spans="2:65" s="1" customFormat="1" ht="31.5" customHeight="1">
      <c r="B106" s="173"/>
      <c r="C106" s="174" t="s">
        <v>205</v>
      </c>
      <c r="D106" s="174" t="s">
        <v>139</v>
      </c>
      <c r="E106" s="175" t="s">
        <v>503</v>
      </c>
      <c r="F106" s="176" t="s">
        <v>504</v>
      </c>
      <c r="G106" s="177" t="s">
        <v>155</v>
      </c>
      <c r="H106" s="178">
        <v>20</v>
      </c>
      <c r="I106" s="179"/>
      <c r="J106" s="180">
        <f>ROUND(I106*H106,2)</f>
        <v>0</v>
      </c>
      <c r="K106" s="176" t="s">
        <v>143</v>
      </c>
      <c r="L106" s="40"/>
      <c r="M106" s="181" t="s">
        <v>5</v>
      </c>
      <c r="N106" s="182" t="s">
        <v>42</v>
      </c>
      <c r="O106" s="41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AR106" s="23" t="s">
        <v>144</v>
      </c>
      <c r="AT106" s="23" t="s">
        <v>139</v>
      </c>
      <c r="AU106" s="23" t="s">
        <v>81</v>
      </c>
      <c r="AY106" s="23" t="s">
        <v>137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79</v>
      </c>
      <c r="BK106" s="185">
        <f>ROUND(I106*H106,2)</f>
        <v>0</v>
      </c>
      <c r="BL106" s="23" t="s">
        <v>144</v>
      </c>
      <c r="BM106" s="23" t="s">
        <v>505</v>
      </c>
    </row>
    <row r="107" spans="2:65" s="1" customFormat="1" ht="31.5" customHeight="1">
      <c r="B107" s="173"/>
      <c r="C107" s="174" t="s">
        <v>11</v>
      </c>
      <c r="D107" s="174" t="s">
        <v>139</v>
      </c>
      <c r="E107" s="175" t="s">
        <v>506</v>
      </c>
      <c r="F107" s="176" t="s">
        <v>507</v>
      </c>
      <c r="G107" s="177" t="s">
        <v>142</v>
      </c>
      <c r="H107" s="178">
        <v>65.5</v>
      </c>
      <c r="I107" s="179"/>
      <c r="J107" s="180">
        <f>ROUND(I107*H107,2)</f>
        <v>0</v>
      </c>
      <c r="K107" s="176" t="s">
        <v>143</v>
      </c>
      <c r="L107" s="40"/>
      <c r="M107" s="181" t="s">
        <v>5</v>
      </c>
      <c r="N107" s="182" t="s">
        <v>42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144</v>
      </c>
      <c r="AT107" s="23" t="s">
        <v>139</v>
      </c>
      <c r="AU107" s="23" t="s">
        <v>81</v>
      </c>
      <c r="AY107" s="23" t="s">
        <v>137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79</v>
      </c>
      <c r="BK107" s="185">
        <f>ROUND(I107*H107,2)</f>
        <v>0</v>
      </c>
      <c r="BL107" s="23" t="s">
        <v>144</v>
      </c>
      <c r="BM107" s="23" t="s">
        <v>508</v>
      </c>
    </row>
    <row r="108" spans="2:65" s="11" customFormat="1">
      <c r="B108" s="186"/>
      <c r="D108" s="187" t="s">
        <v>146</v>
      </c>
      <c r="E108" s="188" t="s">
        <v>5</v>
      </c>
      <c r="F108" s="189" t="s">
        <v>509</v>
      </c>
      <c r="H108" s="190">
        <v>65.5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95" t="s">
        <v>146</v>
      </c>
      <c r="AU108" s="195" t="s">
        <v>81</v>
      </c>
      <c r="AV108" s="11" t="s">
        <v>81</v>
      </c>
      <c r="AW108" s="11" t="s">
        <v>34</v>
      </c>
      <c r="AX108" s="11" t="s">
        <v>79</v>
      </c>
      <c r="AY108" s="195" t="s">
        <v>137</v>
      </c>
    </row>
    <row r="109" spans="2:65" s="1" customFormat="1" ht="22.5" customHeight="1">
      <c r="B109" s="173"/>
      <c r="C109" s="174" t="s">
        <v>217</v>
      </c>
      <c r="D109" s="174" t="s">
        <v>139</v>
      </c>
      <c r="E109" s="175" t="s">
        <v>510</v>
      </c>
      <c r="F109" s="176" t="s">
        <v>511</v>
      </c>
      <c r="G109" s="177" t="s">
        <v>142</v>
      </c>
      <c r="H109" s="178">
        <v>80.61</v>
      </c>
      <c r="I109" s="179"/>
      <c r="J109" s="180">
        <f>ROUND(I109*H109,2)</f>
        <v>0</v>
      </c>
      <c r="K109" s="176" t="s">
        <v>143</v>
      </c>
      <c r="L109" s="40"/>
      <c r="M109" s="181" t="s">
        <v>5</v>
      </c>
      <c r="N109" s="182" t="s">
        <v>42</v>
      </c>
      <c r="O109" s="4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23" t="s">
        <v>144</v>
      </c>
      <c r="AT109" s="23" t="s">
        <v>139</v>
      </c>
      <c r="AU109" s="23" t="s">
        <v>81</v>
      </c>
      <c r="AY109" s="23" t="s">
        <v>137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79</v>
      </c>
      <c r="BK109" s="185">
        <f>ROUND(I109*H109,2)</f>
        <v>0</v>
      </c>
      <c r="BL109" s="23" t="s">
        <v>144</v>
      </c>
      <c r="BM109" s="23" t="s">
        <v>512</v>
      </c>
    </row>
    <row r="110" spans="2:65" s="11" customFormat="1">
      <c r="B110" s="186"/>
      <c r="D110" s="187" t="s">
        <v>146</v>
      </c>
      <c r="E110" s="188" t="s">
        <v>5</v>
      </c>
      <c r="F110" s="189" t="s">
        <v>513</v>
      </c>
      <c r="H110" s="190">
        <v>80.61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5" t="s">
        <v>146</v>
      </c>
      <c r="AU110" s="195" t="s">
        <v>81</v>
      </c>
      <c r="AV110" s="11" t="s">
        <v>81</v>
      </c>
      <c r="AW110" s="11" t="s">
        <v>34</v>
      </c>
      <c r="AX110" s="11" t="s">
        <v>79</v>
      </c>
      <c r="AY110" s="195" t="s">
        <v>137</v>
      </c>
    </row>
    <row r="111" spans="2:65" s="1" customFormat="1" ht="31.5" customHeight="1">
      <c r="B111" s="173"/>
      <c r="C111" s="174" t="s">
        <v>222</v>
      </c>
      <c r="D111" s="174" t="s">
        <v>139</v>
      </c>
      <c r="E111" s="175" t="s">
        <v>514</v>
      </c>
      <c r="F111" s="176" t="s">
        <v>515</v>
      </c>
      <c r="G111" s="177" t="s">
        <v>236</v>
      </c>
      <c r="H111" s="178">
        <v>436</v>
      </c>
      <c r="I111" s="179"/>
      <c r="J111" s="180">
        <f t="shared" ref="J111:J116" si="0">ROUND(I111*H111,2)</f>
        <v>0</v>
      </c>
      <c r="K111" s="176" t="s">
        <v>143</v>
      </c>
      <c r="L111" s="40"/>
      <c r="M111" s="181" t="s">
        <v>5</v>
      </c>
      <c r="N111" s="182" t="s">
        <v>42</v>
      </c>
      <c r="O111" s="41"/>
      <c r="P111" s="183">
        <f t="shared" ref="P111:P116" si="1">O111*H111</f>
        <v>0</v>
      </c>
      <c r="Q111" s="183">
        <v>0</v>
      </c>
      <c r="R111" s="183">
        <f t="shared" ref="R111:R116" si="2">Q111*H111</f>
        <v>0</v>
      </c>
      <c r="S111" s="183">
        <v>0</v>
      </c>
      <c r="T111" s="184">
        <f t="shared" ref="T111:T116" si="3">S111*H111</f>
        <v>0</v>
      </c>
      <c r="AR111" s="23" t="s">
        <v>144</v>
      </c>
      <c r="AT111" s="23" t="s">
        <v>139</v>
      </c>
      <c r="AU111" s="23" t="s">
        <v>81</v>
      </c>
      <c r="AY111" s="23" t="s">
        <v>137</v>
      </c>
      <c r="BE111" s="185">
        <f t="shared" ref="BE111:BE116" si="4">IF(N111="základní",J111,0)</f>
        <v>0</v>
      </c>
      <c r="BF111" s="185">
        <f t="shared" ref="BF111:BF116" si="5">IF(N111="snížená",J111,0)</f>
        <v>0</v>
      </c>
      <c r="BG111" s="185">
        <f t="shared" ref="BG111:BG116" si="6">IF(N111="zákl. přenesená",J111,0)</f>
        <v>0</v>
      </c>
      <c r="BH111" s="185">
        <f t="shared" ref="BH111:BH116" si="7">IF(N111="sníž. přenesená",J111,0)</f>
        <v>0</v>
      </c>
      <c r="BI111" s="185">
        <f t="shared" ref="BI111:BI116" si="8">IF(N111="nulová",J111,0)</f>
        <v>0</v>
      </c>
      <c r="BJ111" s="23" t="s">
        <v>79</v>
      </c>
      <c r="BK111" s="185">
        <f t="shared" ref="BK111:BK116" si="9">ROUND(I111*H111,2)</f>
        <v>0</v>
      </c>
      <c r="BL111" s="23" t="s">
        <v>144</v>
      </c>
      <c r="BM111" s="23" t="s">
        <v>516</v>
      </c>
    </row>
    <row r="112" spans="2:65" s="1" customFormat="1" ht="31.5" customHeight="1">
      <c r="B112" s="173"/>
      <c r="C112" s="174" t="s">
        <v>244</v>
      </c>
      <c r="D112" s="174" t="s">
        <v>139</v>
      </c>
      <c r="E112" s="175" t="s">
        <v>517</v>
      </c>
      <c r="F112" s="176" t="s">
        <v>518</v>
      </c>
      <c r="G112" s="177" t="s">
        <v>236</v>
      </c>
      <c r="H112" s="178">
        <v>436</v>
      </c>
      <c r="I112" s="179"/>
      <c r="J112" s="180">
        <f t="shared" si="0"/>
        <v>0</v>
      </c>
      <c r="K112" s="176" t="s">
        <v>143</v>
      </c>
      <c r="L112" s="40"/>
      <c r="M112" s="181" t="s">
        <v>5</v>
      </c>
      <c r="N112" s="182" t="s">
        <v>42</v>
      </c>
      <c r="O112" s="41"/>
      <c r="P112" s="183">
        <f t="shared" si="1"/>
        <v>0</v>
      </c>
      <c r="Q112" s="183">
        <v>0</v>
      </c>
      <c r="R112" s="183">
        <f t="shared" si="2"/>
        <v>0</v>
      </c>
      <c r="S112" s="183">
        <v>0</v>
      </c>
      <c r="T112" s="184">
        <f t="shared" si="3"/>
        <v>0</v>
      </c>
      <c r="AR112" s="23" t="s">
        <v>144</v>
      </c>
      <c r="AT112" s="23" t="s">
        <v>139</v>
      </c>
      <c r="AU112" s="23" t="s">
        <v>81</v>
      </c>
      <c r="AY112" s="23" t="s">
        <v>137</v>
      </c>
      <c r="BE112" s="185">
        <f t="shared" si="4"/>
        <v>0</v>
      </c>
      <c r="BF112" s="185">
        <f t="shared" si="5"/>
        <v>0</v>
      </c>
      <c r="BG112" s="185">
        <f t="shared" si="6"/>
        <v>0</v>
      </c>
      <c r="BH112" s="185">
        <f t="shared" si="7"/>
        <v>0</v>
      </c>
      <c r="BI112" s="185">
        <f t="shared" si="8"/>
        <v>0</v>
      </c>
      <c r="BJ112" s="23" t="s">
        <v>79</v>
      </c>
      <c r="BK112" s="185">
        <f t="shared" si="9"/>
        <v>0</v>
      </c>
      <c r="BL112" s="23" t="s">
        <v>144</v>
      </c>
      <c r="BM112" s="23" t="s">
        <v>519</v>
      </c>
    </row>
    <row r="113" spans="2:65" s="1" customFormat="1" ht="22.5" customHeight="1">
      <c r="B113" s="173"/>
      <c r="C113" s="216" t="s">
        <v>248</v>
      </c>
      <c r="D113" s="216" t="s">
        <v>239</v>
      </c>
      <c r="E113" s="217" t="s">
        <v>520</v>
      </c>
      <c r="F113" s="218" t="s">
        <v>521</v>
      </c>
      <c r="G113" s="219" t="s">
        <v>236</v>
      </c>
      <c r="H113" s="220">
        <v>31.085000000000001</v>
      </c>
      <c r="I113" s="221"/>
      <c r="J113" s="222">
        <f t="shared" si="0"/>
        <v>0</v>
      </c>
      <c r="K113" s="218" t="s">
        <v>143</v>
      </c>
      <c r="L113" s="223"/>
      <c r="M113" s="224" t="s">
        <v>5</v>
      </c>
      <c r="N113" s="225" t="s">
        <v>42</v>
      </c>
      <c r="O113" s="41"/>
      <c r="P113" s="183">
        <f t="shared" si="1"/>
        <v>0</v>
      </c>
      <c r="Q113" s="183">
        <v>2.5000000000000001E-2</v>
      </c>
      <c r="R113" s="183">
        <f t="shared" si="2"/>
        <v>0.77712500000000007</v>
      </c>
      <c r="S113" s="183">
        <v>0</v>
      </c>
      <c r="T113" s="184">
        <f t="shared" si="3"/>
        <v>0</v>
      </c>
      <c r="AR113" s="23" t="s">
        <v>176</v>
      </c>
      <c r="AT113" s="23" t="s">
        <v>239</v>
      </c>
      <c r="AU113" s="23" t="s">
        <v>81</v>
      </c>
      <c r="AY113" s="23" t="s">
        <v>137</v>
      </c>
      <c r="BE113" s="185">
        <f t="shared" si="4"/>
        <v>0</v>
      </c>
      <c r="BF113" s="185">
        <f t="shared" si="5"/>
        <v>0</v>
      </c>
      <c r="BG113" s="185">
        <f t="shared" si="6"/>
        <v>0</v>
      </c>
      <c r="BH113" s="185">
        <f t="shared" si="7"/>
        <v>0</v>
      </c>
      <c r="BI113" s="185">
        <f t="shared" si="8"/>
        <v>0</v>
      </c>
      <c r="BJ113" s="23" t="s">
        <v>79</v>
      </c>
      <c r="BK113" s="185">
        <f t="shared" si="9"/>
        <v>0</v>
      </c>
      <c r="BL113" s="23" t="s">
        <v>144</v>
      </c>
      <c r="BM113" s="23" t="s">
        <v>522</v>
      </c>
    </row>
    <row r="114" spans="2:65" s="1" customFormat="1" ht="22.5" customHeight="1">
      <c r="B114" s="173"/>
      <c r="C114" s="216" t="s">
        <v>228</v>
      </c>
      <c r="D114" s="216" t="s">
        <v>239</v>
      </c>
      <c r="E114" s="217" t="s">
        <v>523</v>
      </c>
      <c r="F114" s="218" t="s">
        <v>524</v>
      </c>
      <c r="G114" s="219" t="s">
        <v>454</v>
      </c>
      <c r="H114" s="220">
        <v>48</v>
      </c>
      <c r="I114" s="221"/>
      <c r="J114" s="222">
        <f t="shared" si="0"/>
        <v>0</v>
      </c>
      <c r="K114" s="218" t="s">
        <v>5</v>
      </c>
      <c r="L114" s="223"/>
      <c r="M114" s="224" t="s">
        <v>5</v>
      </c>
      <c r="N114" s="225" t="s">
        <v>42</v>
      </c>
      <c r="O114" s="41"/>
      <c r="P114" s="183">
        <f t="shared" si="1"/>
        <v>0</v>
      </c>
      <c r="Q114" s="183">
        <v>1.1999999999999999E-3</v>
      </c>
      <c r="R114" s="183">
        <f t="shared" si="2"/>
        <v>5.7599999999999998E-2</v>
      </c>
      <c r="S114" s="183">
        <v>0</v>
      </c>
      <c r="T114" s="184">
        <f t="shared" si="3"/>
        <v>0</v>
      </c>
      <c r="AR114" s="23" t="s">
        <v>176</v>
      </c>
      <c r="AT114" s="23" t="s">
        <v>239</v>
      </c>
      <c r="AU114" s="23" t="s">
        <v>81</v>
      </c>
      <c r="AY114" s="23" t="s">
        <v>137</v>
      </c>
      <c r="BE114" s="185">
        <f t="shared" si="4"/>
        <v>0</v>
      </c>
      <c r="BF114" s="185">
        <f t="shared" si="5"/>
        <v>0</v>
      </c>
      <c r="BG114" s="185">
        <f t="shared" si="6"/>
        <v>0</v>
      </c>
      <c r="BH114" s="185">
        <f t="shared" si="7"/>
        <v>0</v>
      </c>
      <c r="BI114" s="185">
        <f t="shared" si="8"/>
        <v>0</v>
      </c>
      <c r="BJ114" s="23" t="s">
        <v>79</v>
      </c>
      <c r="BK114" s="185">
        <f t="shared" si="9"/>
        <v>0</v>
      </c>
      <c r="BL114" s="23" t="s">
        <v>144</v>
      </c>
      <c r="BM114" s="23" t="s">
        <v>525</v>
      </c>
    </row>
    <row r="115" spans="2:65" s="1" customFormat="1" ht="22.5" customHeight="1">
      <c r="B115" s="173"/>
      <c r="C115" s="216" t="s">
        <v>10</v>
      </c>
      <c r="D115" s="216" t="s">
        <v>239</v>
      </c>
      <c r="E115" s="217" t="s">
        <v>526</v>
      </c>
      <c r="F115" s="218" t="s">
        <v>527</v>
      </c>
      <c r="G115" s="219" t="s">
        <v>454</v>
      </c>
      <c r="H115" s="220">
        <v>88</v>
      </c>
      <c r="I115" s="221"/>
      <c r="J115" s="222">
        <f t="shared" si="0"/>
        <v>0</v>
      </c>
      <c r="K115" s="218" t="s">
        <v>5</v>
      </c>
      <c r="L115" s="223"/>
      <c r="M115" s="224" t="s">
        <v>5</v>
      </c>
      <c r="N115" s="225" t="s">
        <v>42</v>
      </c>
      <c r="O115" s="41"/>
      <c r="P115" s="183">
        <f t="shared" si="1"/>
        <v>0</v>
      </c>
      <c r="Q115" s="183">
        <v>8.0000000000000004E-4</v>
      </c>
      <c r="R115" s="183">
        <f t="shared" si="2"/>
        <v>7.0400000000000004E-2</v>
      </c>
      <c r="S115" s="183">
        <v>0</v>
      </c>
      <c r="T115" s="184">
        <f t="shared" si="3"/>
        <v>0</v>
      </c>
      <c r="AR115" s="23" t="s">
        <v>176</v>
      </c>
      <c r="AT115" s="23" t="s">
        <v>239</v>
      </c>
      <c r="AU115" s="23" t="s">
        <v>81</v>
      </c>
      <c r="AY115" s="23" t="s">
        <v>137</v>
      </c>
      <c r="BE115" s="185">
        <f t="shared" si="4"/>
        <v>0</v>
      </c>
      <c r="BF115" s="185">
        <f t="shared" si="5"/>
        <v>0</v>
      </c>
      <c r="BG115" s="185">
        <f t="shared" si="6"/>
        <v>0</v>
      </c>
      <c r="BH115" s="185">
        <f t="shared" si="7"/>
        <v>0</v>
      </c>
      <c r="BI115" s="185">
        <f t="shared" si="8"/>
        <v>0</v>
      </c>
      <c r="BJ115" s="23" t="s">
        <v>79</v>
      </c>
      <c r="BK115" s="185">
        <f t="shared" si="9"/>
        <v>0</v>
      </c>
      <c r="BL115" s="23" t="s">
        <v>144</v>
      </c>
      <c r="BM115" s="23" t="s">
        <v>528</v>
      </c>
    </row>
    <row r="116" spans="2:65" s="1" customFormat="1" ht="22.5" customHeight="1">
      <c r="B116" s="173"/>
      <c r="C116" s="216" t="s">
        <v>313</v>
      </c>
      <c r="D116" s="216" t="s">
        <v>239</v>
      </c>
      <c r="E116" s="217" t="s">
        <v>529</v>
      </c>
      <c r="F116" s="218" t="s">
        <v>530</v>
      </c>
      <c r="G116" s="219" t="s">
        <v>454</v>
      </c>
      <c r="H116" s="220">
        <v>300</v>
      </c>
      <c r="I116" s="221"/>
      <c r="J116" s="222">
        <f t="shared" si="0"/>
        <v>0</v>
      </c>
      <c r="K116" s="218" t="s">
        <v>5</v>
      </c>
      <c r="L116" s="223"/>
      <c r="M116" s="224" t="s">
        <v>5</v>
      </c>
      <c r="N116" s="225" t="s">
        <v>42</v>
      </c>
      <c r="O116" s="41"/>
      <c r="P116" s="183">
        <f t="shared" si="1"/>
        <v>0</v>
      </c>
      <c r="Q116" s="183">
        <v>8.9999999999999998E-4</v>
      </c>
      <c r="R116" s="183">
        <f t="shared" si="2"/>
        <v>0.27</v>
      </c>
      <c r="S116" s="183">
        <v>0</v>
      </c>
      <c r="T116" s="184">
        <f t="shared" si="3"/>
        <v>0</v>
      </c>
      <c r="AR116" s="23" t="s">
        <v>176</v>
      </c>
      <c r="AT116" s="23" t="s">
        <v>239</v>
      </c>
      <c r="AU116" s="23" t="s">
        <v>81</v>
      </c>
      <c r="AY116" s="23" t="s">
        <v>137</v>
      </c>
      <c r="BE116" s="185">
        <f t="shared" si="4"/>
        <v>0</v>
      </c>
      <c r="BF116" s="185">
        <f t="shared" si="5"/>
        <v>0</v>
      </c>
      <c r="BG116" s="185">
        <f t="shared" si="6"/>
        <v>0</v>
      </c>
      <c r="BH116" s="185">
        <f t="shared" si="7"/>
        <v>0</v>
      </c>
      <c r="BI116" s="185">
        <f t="shared" si="8"/>
        <v>0</v>
      </c>
      <c r="BJ116" s="23" t="s">
        <v>79</v>
      </c>
      <c r="BK116" s="185">
        <f t="shared" si="9"/>
        <v>0</v>
      </c>
      <c r="BL116" s="23" t="s">
        <v>144</v>
      </c>
      <c r="BM116" s="23" t="s">
        <v>531</v>
      </c>
    </row>
    <row r="117" spans="2:65" s="11" customFormat="1">
      <c r="B117" s="186"/>
      <c r="D117" s="187" t="s">
        <v>146</v>
      </c>
      <c r="E117" s="188" t="s">
        <v>5</v>
      </c>
      <c r="F117" s="189" t="s">
        <v>532</v>
      </c>
      <c r="H117" s="190">
        <v>300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146</v>
      </c>
      <c r="AU117" s="195" t="s">
        <v>81</v>
      </c>
      <c r="AV117" s="11" t="s">
        <v>81</v>
      </c>
      <c r="AW117" s="11" t="s">
        <v>34</v>
      </c>
      <c r="AX117" s="11" t="s">
        <v>79</v>
      </c>
      <c r="AY117" s="195" t="s">
        <v>137</v>
      </c>
    </row>
    <row r="118" spans="2:65" s="1" customFormat="1" ht="31.5" customHeight="1">
      <c r="B118" s="173"/>
      <c r="C118" s="174" t="s">
        <v>238</v>
      </c>
      <c r="D118" s="174" t="s">
        <v>139</v>
      </c>
      <c r="E118" s="175" t="s">
        <v>533</v>
      </c>
      <c r="F118" s="176" t="s">
        <v>534</v>
      </c>
      <c r="G118" s="177" t="s">
        <v>142</v>
      </c>
      <c r="H118" s="178">
        <v>80.61</v>
      </c>
      <c r="I118" s="179"/>
      <c r="J118" s="180">
        <f>ROUND(I118*H118,2)</f>
        <v>0</v>
      </c>
      <c r="K118" s="176" t="s">
        <v>143</v>
      </c>
      <c r="L118" s="40"/>
      <c r="M118" s="181" t="s">
        <v>5</v>
      </c>
      <c r="N118" s="182" t="s">
        <v>42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144</v>
      </c>
      <c r="AT118" s="23" t="s">
        <v>139</v>
      </c>
      <c r="AU118" s="23" t="s">
        <v>81</v>
      </c>
      <c r="AY118" s="23" t="s">
        <v>137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79</v>
      </c>
      <c r="BK118" s="185">
        <f>ROUND(I118*H118,2)</f>
        <v>0</v>
      </c>
      <c r="BL118" s="23" t="s">
        <v>144</v>
      </c>
      <c r="BM118" s="23" t="s">
        <v>535</v>
      </c>
    </row>
    <row r="119" spans="2:65" s="11" customFormat="1">
      <c r="B119" s="186"/>
      <c r="D119" s="187" t="s">
        <v>146</v>
      </c>
      <c r="E119" s="188" t="s">
        <v>5</v>
      </c>
      <c r="F119" s="189" t="s">
        <v>536</v>
      </c>
      <c r="H119" s="190">
        <v>80.61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5" t="s">
        <v>146</v>
      </c>
      <c r="AU119" s="195" t="s">
        <v>81</v>
      </c>
      <c r="AV119" s="11" t="s">
        <v>81</v>
      </c>
      <c r="AW119" s="11" t="s">
        <v>34</v>
      </c>
      <c r="AX119" s="11" t="s">
        <v>79</v>
      </c>
      <c r="AY119" s="195" t="s">
        <v>137</v>
      </c>
    </row>
    <row r="120" spans="2:65" s="1" customFormat="1" ht="22.5" customHeight="1">
      <c r="B120" s="173"/>
      <c r="C120" s="216" t="s">
        <v>253</v>
      </c>
      <c r="D120" s="216" t="s">
        <v>239</v>
      </c>
      <c r="E120" s="217" t="s">
        <v>537</v>
      </c>
      <c r="F120" s="218" t="s">
        <v>538</v>
      </c>
      <c r="G120" s="219" t="s">
        <v>142</v>
      </c>
      <c r="H120" s="220">
        <v>92.701999999999998</v>
      </c>
      <c r="I120" s="221"/>
      <c r="J120" s="222">
        <f>ROUND(I120*H120,2)</f>
        <v>0</v>
      </c>
      <c r="K120" s="218" t="s">
        <v>143</v>
      </c>
      <c r="L120" s="223"/>
      <c r="M120" s="224" t="s">
        <v>5</v>
      </c>
      <c r="N120" s="225" t="s">
        <v>42</v>
      </c>
      <c r="O120" s="41"/>
      <c r="P120" s="183">
        <f>O120*H120</f>
        <v>0</v>
      </c>
      <c r="Q120" s="183">
        <v>2.9999999999999997E-4</v>
      </c>
      <c r="R120" s="183">
        <f>Q120*H120</f>
        <v>2.7810599999999998E-2</v>
      </c>
      <c r="S120" s="183">
        <v>0</v>
      </c>
      <c r="T120" s="184">
        <f>S120*H120</f>
        <v>0</v>
      </c>
      <c r="AR120" s="23" t="s">
        <v>176</v>
      </c>
      <c r="AT120" s="23" t="s">
        <v>239</v>
      </c>
      <c r="AU120" s="23" t="s">
        <v>81</v>
      </c>
      <c r="AY120" s="23" t="s">
        <v>137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79</v>
      </c>
      <c r="BK120" s="185">
        <f>ROUND(I120*H120,2)</f>
        <v>0</v>
      </c>
      <c r="BL120" s="23" t="s">
        <v>144</v>
      </c>
      <c r="BM120" s="23" t="s">
        <v>539</v>
      </c>
    </row>
    <row r="121" spans="2:65" s="11" customFormat="1">
      <c r="B121" s="186"/>
      <c r="D121" s="187" t="s">
        <v>146</v>
      </c>
      <c r="F121" s="189" t="s">
        <v>540</v>
      </c>
      <c r="H121" s="190">
        <v>92.701999999999998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95" t="s">
        <v>146</v>
      </c>
      <c r="AU121" s="195" t="s">
        <v>81</v>
      </c>
      <c r="AV121" s="11" t="s">
        <v>81</v>
      </c>
      <c r="AW121" s="11" t="s">
        <v>6</v>
      </c>
      <c r="AX121" s="11" t="s">
        <v>79</v>
      </c>
      <c r="AY121" s="195" t="s">
        <v>137</v>
      </c>
    </row>
    <row r="122" spans="2:65" s="1" customFormat="1" ht="31.5" customHeight="1">
      <c r="B122" s="173"/>
      <c r="C122" s="174" t="s">
        <v>258</v>
      </c>
      <c r="D122" s="174" t="s">
        <v>139</v>
      </c>
      <c r="E122" s="175" t="s">
        <v>541</v>
      </c>
      <c r="F122" s="176" t="s">
        <v>542</v>
      </c>
      <c r="G122" s="177" t="s">
        <v>142</v>
      </c>
      <c r="H122" s="178">
        <v>80.61</v>
      </c>
      <c r="I122" s="179"/>
      <c r="J122" s="180">
        <f>ROUND(I122*H122,2)</f>
        <v>0</v>
      </c>
      <c r="K122" s="176" t="s">
        <v>143</v>
      </c>
      <c r="L122" s="40"/>
      <c r="M122" s="181" t="s">
        <v>5</v>
      </c>
      <c r="N122" s="182" t="s">
        <v>42</v>
      </c>
      <c r="O122" s="41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AR122" s="23" t="s">
        <v>144</v>
      </c>
      <c r="AT122" s="23" t="s">
        <v>139</v>
      </c>
      <c r="AU122" s="23" t="s">
        <v>81</v>
      </c>
      <c r="AY122" s="23" t="s">
        <v>137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79</v>
      </c>
      <c r="BK122" s="185">
        <f>ROUND(I122*H122,2)</f>
        <v>0</v>
      </c>
      <c r="BL122" s="23" t="s">
        <v>144</v>
      </c>
      <c r="BM122" s="23" t="s">
        <v>543</v>
      </c>
    </row>
    <row r="123" spans="2:65" s="11" customFormat="1">
      <c r="B123" s="186"/>
      <c r="D123" s="187" t="s">
        <v>146</v>
      </c>
      <c r="E123" s="188" t="s">
        <v>5</v>
      </c>
      <c r="F123" s="189" t="s">
        <v>544</v>
      </c>
      <c r="H123" s="190">
        <v>80.61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146</v>
      </c>
      <c r="AU123" s="195" t="s">
        <v>81</v>
      </c>
      <c r="AV123" s="11" t="s">
        <v>81</v>
      </c>
      <c r="AW123" s="11" t="s">
        <v>34</v>
      </c>
      <c r="AX123" s="11" t="s">
        <v>79</v>
      </c>
      <c r="AY123" s="195" t="s">
        <v>137</v>
      </c>
    </row>
    <row r="124" spans="2:65" s="1" customFormat="1" ht="22.5" customHeight="1">
      <c r="B124" s="173"/>
      <c r="C124" s="216" t="s">
        <v>262</v>
      </c>
      <c r="D124" s="216" t="s">
        <v>239</v>
      </c>
      <c r="E124" s="217" t="s">
        <v>545</v>
      </c>
      <c r="F124" s="218" t="s">
        <v>546</v>
      </c>
      <c r="G124" s="219" t="s">
        <v>159</v>
      </c>
      <c r="H124" s="220">
        <v>8.3030000000000008</v>
      </c>
      <c r="I124" s="221"/>
      <c r="J124" s="222">
        <f>ROUND(I124*H124,2)</f>
        <v>0</v>
      </c>
      <c r="K124" s="218" t="s">
        <v>143</v>
      </c>
      <c r="L124" s="223"/>
      <c r="M124" s="224" t="s">
        <v>5</v>
      </c>
      <c r="N124" s="225" t="s">
        <v>42</v>
      </c>
      <c r="O124" s="41"/>
      <c r="P124" s="183">
        <f>O124*H124</f>
        <v>0</v>
      </c>
      <c r="Q124" s="183">
        <v>0.2</v>
      </c>
      <c r="R124" s="183">
        <f>Q124*H124</f>
        <v>1.6606000000000003</v>
      </c>
      <c r="S124" s="183">
        <v>0</v>
      </c>
      <c r="T124" s="184">
        <f>S124*H124</f>
        <v>0</v>
      </c>
      <c r="AR124" s="23" t="s">
        <v>176</v>
      </c>
      <c r="AT124" s="23" t="s">
        <v>239</v>
      </c>
      <c r="AU124" s="23" t="s">
        <v>81</v>
      </c>
      <c r="AY124" s="23" t="s">
        <v>137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79</v>
      </c>
      <c r="BK124" s="185">
        <f>ROUND(I124*H124,2)</f>
        <v>0</v>
      </c>
      <c r="BL124" s="23" t="s">
        <v>144</v>
      </c>
      <c r="BM124" s="23" t="s">
        <v>547</v>
      </c>
    </row>
    <row r="125" spans="2:65" s="11" customFormat="1">
      <c r="B125" s="186"/>
      <c r="D125" s="187" t="s">
        <v>146</v>
      </c>
      <c r="F125" s="189" t="s">
        <v>548</v>
      </c>
      <c r="H125" s="190">
        <v>8.3030000000000008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146</v>
      </c>
      <c r="AU125" s="195" t="s">
        <v>81</v>
      </c>
      <c r="AV125" s="11" t="s">
        <v>81</v>
      </c>
      <c r="AW125" s="11" t="s">
        <v>6</v>
      </c>
      <c r="AX125" s="11" t="s">
        <v>79</v>
      </c>
      <c r="AY125" s="195" t="s">
        <v>137</v>
      </c>
    </row>
    <row r="126" spans="2:65" s="1" customFormat="1" ht="31.5" customHeight="1">
      <c r="B126" s="173"/>
      <c r="C126" s="174" t="s">
        <v>267</v>
      </c>
      <c r="D126" s="174" t="s">
        <v>139</v>
      </c>
      <c r="E126" s="175" t="s">
        <v>549</v>
      </c>
      <c r="F126" s="176" t="s">
        <v>550</v>
      </c>
      <c r="G126" s="177" t="s">
        <v>201</v>
      </c>
      <c r="H126" s="178">
        <v>7.0000000000000001E-3</v>
      </c>
      <c r="I126" s="179"/>
      <c r="J126" s="180">
        <f>ROUND(I126*H126,2)</f>
        <v>0</v>
      </c>
      <c r="K126" s="176" t="s">
        <v>143</v>
      </c>
      <c r="L126" s="40"/>
      <c r="M126" s="181" t="s">
        <v>5</v>
      </c>
      <c r="N126" s="182" t="s">
        <v>42</v>
      </c>
      <c r="O126" s="41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AR126" s="23" t="s">
        <v>144</v>
      </c>
      <c r="AT126" s="23" t="s">
        <v>139</v>
      </c>
      <c r="AU126" s="23" t="s">
        <v>81</v>
      </c>
      <c r="AY126" s="23" t="s">
        <v>137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79</v>
      </c>
      <c r="BK126" s="185">
        <f>ROUND(I126*H126,2)</f>
        <v>0</v>
      </c>
      <c r="BL126" s="23" t="s">
        <v>144</v>
      </c>
      <c r="BM126" s="23" t="s">
        <v>551</v>
      </c>
    </row>
    <row r="127" spans="2:65" s="11" customFormat="1">
      <c r="B127" s="186"/>
      <c r="D127" s="187" t="s">
        <v>146</v>
      </c>
      <c r="E127" s="188" t="s">
        <v>5</v>
      </c>
      <c r="F127" s="189" t="s">
        <v>552</v>
      </c>
      <c r="H127" s="190">
        <v>7.0000000000000001E-3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95" t="s">
        <v>146</v>
      </c>
      <c r="AU127" s="195" t="s">
        <v>81</v>
      </c>
      <c r="AV127" s="11" t="s">
        <v>81</v>
      </c>
      <c r="AW127" s="11" t="s">
        <v>34</v>
      </c>
      <c r="AX127" s="11" t="s">
        <v>79</v>
      </c>
      <c r="AY127" s="195" t="s">
        <v>137</v>
      </c>
    </row>
    <row r="128" spans="2:65" s="1" customFormat="1" ht="22.5" customHeight="1">
      <c r="B128" s="173"/>
      <c r="C128" s="216" t="s">
        <v>271</v>
      </c>
      <c r="D128" s="216" t="s">
        <v>239</v>
      </c>
      <c r="E128" s="217" t="s">
        <v>553</v>
      </c>
      <c r="F128" s="218" t="s">
        <v>554</v>
      </c>
      <c r="G128" s="219" t="s">
        <v>375</v>
      </c>
      <c r="H128" s="220">
        <v>5</v>
      </c>
      <c r="I128" s="221"/>
      <c r="J128" s="222">
        <f>ROUND(I128*H128,2)</f>
        <v>0</v>
      </c>
      <c r="K128" s="218" t="s">
        <v>143</v>
      </c>
      <c r="L128" s="223"/>
      <c r="M128" s="224" t="s">
        <v>5</v>
      </c>
      <c r="N128" s="225" t="s">
        <v>42</v>
      </c>
      <c r="O128" s="41"/>
      <c r="P128" s="183">
        <f>O128*H128</f>
        <v>0</v>
      </c>
      <c r="Q128" s="183">
        <v>1E-3</v>
      </c>
      <c r="R128" s="183">
        <f>Q128*H128</f>
        <v>5.0000000000000001E-3</v>
      </c>
      <c r="S128" s="183">
        <v>0</v>
      </c>
      <c r="T128" s="184">
        <f>S128*H128</f>
        <v>0</v>
      </c>
      <c r="AR128" s="23" t="s">
        <v>176</v>
      </c>
      <c r="AT128" s="23" t="s">
        <v>239</v>
      </c>
      <c r="AU128" s="23" t="s">
        <v>81</v>
      </c>
      <c r="AY128" s="23" t="s">
        <v>137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79</v>
      </c>
      <c r="BK128" s="185">
        <f>ROUND(I128*H128,2)</f>
        <v>0</v>
      </c>
      <c r="BL128" s="23" t="s">
        <v>144</v>
      </c>
      <c r="BM128" s="23" t="s">
        <v>555</v>
      </c>
    </row>
    <row r="129" spans="2:65" s="1" customFormat="1" ht="31.5" customHeight="1">
      <c r="B129" s="173"/>
      <c r="C129" s="174" t="s">
        <v>276</v>
      </c>
      <c r="D129" s="174" t="s">
        <v>139</v>
      </c>
      <c r="E129" s="175" t="s">
        <v>556</v>
      </c>
      <c r="F129" s="176" t="s">
        <v>557</v>
      </c>
      <c r="G129" s="177" t="s">
        <v>159</v>
      </c>
      <c r="H129" s="178">
        <v>5</v>
      </c>
      <c r="I129" s="179"/>
      <c r="J129" s="180">
        <f>ROUND(I129*H129,2)</f>
        <v>0</v>
      </c>
      <c r="K129" s="176" t="s">
        <v>143</v>
      </c>
      <c r="L129" s="40"/>
      <c r="M129" s="181" t="s">
        <v>5</v>
      </c>
      <c r="N129" s="182" t="s">
        <v>42</v>
      </c>
      <c r="O129" s="41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23" t="s">
        <v>144</v>
      </c>
      <c r="AT129" s="23" t="s">
        <v>139</v>
      </c>
      <c r="AU129" s="23" t="s">
        <v>81</v>
      </c>
      <c r="AY129" s="23" t="s">
        <v>137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79</v>
      </c>
      <c r="BK129" s="185">
        <f>ROUND(I129*H129,2)</f>
        <v>0</v>
      </c>
      <c r="BL129" s="23" t="s">
        <v>144</v>
      </c>
      <c r="BM129" s="23" t="s">
        <v>558</v>
      </c>
    </row>
    <row r="130" spans="2:65" s="1" customFormat="1" ht="22.5" customHeight="1">
      <c r="B130" s="173"/>
      <c r="C130" s="174" t="s">
        <v>280</v>
      </c>
      <c r="D130" s="174" t="s">
        <v>139</v>
      </c>
      <c r="E130" s="175" t="s">
        <v>559</v>
      </c>
      <c r="F130" s="176" t="s">
        <v>560</v>
      </c>
      <c r="G130" s="177" t="s">
        <v>159</v>
      </c>
      <c r="H130" s="178">
        <v>5</v>
      </c>
      <c r="I130" s="179"/>
      <c r="J130" s="180">
        <f>ROUND(I130*H130,2)</f>
        <v>0</v>
      </c>
      <c r="K130" s="176" t="s">
        <v>143</v>
      </c>
      <c r="L130" s="40"/>
      <c r="M130" s="181" t="s">
        <v>5</v>
      </c>
      <c r="N130" s="182" t="s">
        <v>42</v>
      </c>
      <c r="O130" s="41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AR130" s="23" t="s">
        <v>144</v>
      </c>
      <c r="AT130" s="23" t="s">
        <v>139</v>
      </c>
      <c r="AU130" s="23" t="s">
        <v>81</v>
      </c>
      <c r="AY130" s="23" t="s">
        <v>137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79</v>
      </c>
      <c r="BK130" s="185">
        <f>ROUND(I130*H130,2)</f>
        <v>0</v>
      </c>
      <c r="BL130" s="23" t="s">
        <v>144</v>
      </c>
      <c r="BM130" s="23" t="s">
        <v>561</v>
      </c>
    </row>
    <row r="131" spans="2:65" s="10" customFormat="1" ht="29.85" customHeight="1">
      <c r="B131" s="159"/>
      <c r="D131" s="170" t="s">
        <v>70</v>
      </c>
      <c r="E131" s="171" t="s">
        <v>181</v>
      </c>
      <c r="F131" s="171" t="s">
        <v>243</v>
      </c>
      <c r="I131" s="162"/>
      <c r="J131" s="172">
        <f>BK131</f>
        <v>0</v>
      </c>
      <c r="L131" s="159"/>
      <c r="M131" s="164"/>
      <c r="N131" s="165"/>
      <c r="O131" s="165"/>
      <c r="P131" s="166">
        <f>SUM(P132:P134)</f>
        <v>0</v>
      </c>
      <c r="Q131" s="165"/>
      <c r="R131" s="166">
        <f>SUM(R132:R134)</f>
        <v>9.9430000000000004E-3</v>
      </c>
      <c r="S131" s="165"/>
      <c r="T131" s="167">
        <f>SUM(T132:T134)</f>
        <v>0</v>
      </c>
      <c r="AR131" s="160" t="s">
        <v>79</v>
      </c>
      <c r="AT131" s="168" t="s">
        <v>70</v>
      </c>
      <c r="AU131" s="168" t="s">
        <v>79</v>
      </c>
      <c r="AY131" s="160" t="s">
        <v>137</v>
      </c>
      <c r="BK131" s="169">
        <f>SUM(BK132:BK134)</f>
        <v>0</v>
      </c>
    </row>
    <row r="132" spans="2:65" s="1" customFormat="1" ht="22.5" customHeight="1">
      <c r="B132" s="173"/>
      <c r="C132" s="174" t="s">
        <v>285</v>
      </c>
      <c r="D132" s="174" t="s">
        <v>139</v>
      </c>
      <c r="E132" s="175" t="s">
        <v>562</v>
      </c>
      <c r="F132" s="176" t="s">
        <v>563</v>
      </c>
      <c r="G132" s="177" t="s">
        <v>155</v>
      </c>
      <c r="H132" s="178">
        <v>16.3</v>
      </c>
      <c r="I132" s="179"/>
      <c r="J132" s="180">
        <f>ROUND(I132*H132,2)</f>
        <v>0</v>
      </c>
      <c r="K132" s="176" t="s">
        <v>143</v>
      </c>
      <c r="L132" s="40"/>
      <c r="M132" s="181" t="s">
        <v>5</v>
      </c>
      <c r="N132" s="182" t="s">
        <v>42</v>
      </c>
      <c r="O132" s="41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AR132" s="23" t="s">
        <v>144</v>
      </c>
      <c r="AT132" s="23" t="s">
        <v>139</v>
      </c>
      <c r="AU132" s="23" t="s">
        <v>81</v>
      </c>
      <c r="AY132" s="23" t="s">
        <v>137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79</v>
      </c>
      <c r="BK132" s="185">
        <f>ROUND(I132*H132,2)</f>
        <v>0</v>
      </c>
      <c r="BL132" s="23" t="s">
        <v>144</v>
      </c>
      <c r="BM132" s="23" t="s">
        <v>564</v>
      </c>
    </row>
    <row r="133" spans="2:65" s="11" customFormat="1">
      <c r="B133" s="186"/>
      <c r="D133" s="187" t="s">
        <v>146</v>
      </c>
      <c r="E133" s="188" t="s">
        <v>5</v>
      </c>
      <c r="F133" s="189" t="s">
        <v>565</v>
      </c>
      <c r="H133" s="190">
        <v>16.3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146</v>
      </c>
      <c r="AU133" s="195" t="s">
        <v>81</v>
      </c>
      <c r="AV133" s="11" t="s">
        <v>81</v>
      </c>
      <c r="AW133" s="11" t="s">
        <v>34</v>
      </c>
      <c r="AX133" s="11" t="s">
        <v>79</v>
      </c>
      <c r="AY133" s="195" t="s">
        <v>137</v>
      </c>
    </row>
    <row r="134" spans="2:65" s="1" customFormat="1" ht="22.5" customHeight="1">
      <c r="B134" s="173"/>
      <c r="C134" s="216" t="s">
        <v>290</v>
      </c>
      <c r="D134" s="216" t="s">
        <v>239</v>
      </c>
      <c r="E134" s="217" t="s">
        <v>566</v>
      </c>
      <c r="F134" s="218" t="s">
        <v>567</v>
      </c>
      <c r="G134" s="219" t="s">
        <v>155</v>
      </c>
      <c r="H134" s="220">
        <v>16.3</v>
      </c>
      <c r="I134" s="221"/>
      <c r="J134" s="222">
        <f>ROUND(I134*H134,2)</f>
        <v>0</v>
      </c>
      <c r="K134" s="218" t="s">
        <v>143</v>
      </c>
      <c r="L134" s="223"/>
      <c r="M134" s="224" t="s">
        <v>5</v>
      </c>
      <c r="N134" s="225" t="s">
        <v>42</v>
      </c>
      <c r="O134" s="41"/>
      <c r="P134" s="183">
        <f>O134*H134</f>
        <v>0</v>
      </c>
      <c r="Q134" s="183">
        <v>6.0999999999999997E-4</v>
      </c>
      <c r="R134" s="183">
        <f>Q134*H134</f>
        <v>9.9430000000000004E-3</v>
      </c>
      <c r="S134" s="183">
        <v>0</v>
      </c>
      <c r="T134" s="184">
        <f>S134*H134</f>
        <v>0</v>
      </c>
      <c r="AR134" s="23" t="s">
        <v>176</v>
      </c>
      <c r="AT134" s="23" t="s">
        <v>239</v>
      </c>
      <c r="AU134" s="23" t="s">
        <v>81</v>
      </c>
      <c r="AY134" s="23" t="s">
        <v>137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79</v>
      </c>
      <c r="BK134" s="185">
        <f>ROUND(I134*H134,2)</f>
        <v>0</v>
      </c>
      <c r="BL134" s="23" t="s">
        <v>144</v>
      </c>
      <c r="BM134" s="23" t="s">
        <v>568</v>
      </c>
    </row>
    <row r="135" spans="2:65" s="10" customFormat="1" ht="29.85" customHeight="1">
      <c r="B135" s="159"/>
      <c r="D135" s="170" t="s">
        <v>70</v>
      </c>
      <c r="E135" s="171" t="s">
        <v>362</v>
      </c>
      <c r="F135" s="171" t="s">
        <v>363</v>
      </c>
      <c r="I135" s="162"/>
      <c r="J135" s="172">
        <f>BK135</f>
        <v>0</v>
      </c>
      <c r="L135" s="159"/>
      <c r="M135" s="164"/>
      <c r="N135" s="165"/>
      <c r="O135" s="165"/>
      <c r="P135" s="166">
        <f>P136</f>
        <v>0</v>
      </c>
      <c r="Q135" s="165"/>
      <c r="R135" s="166">
        <f>R136</f>
        <v>0</v>
      </c>
      <c r="S135" s="165"/>
      <c r="T135" s="167">
        <f>T136</f>
        <v>0</v>
      </c>
      <c r="AR135" s="160" t="s">
        <v>79</v>
      </c>
      <c r="AT135" s="168" t="s">
        <v>70</v>
      </c>
      <c r="AU135" s="168" t="s">
        <v>79</v>
      </c>
      <c r="AY135" s="160" t="s">
        <v>137</v>
      </c>
      <c r="BK135" s="169">
        <f>BK136</f>
        <v>0</v>
      </c>
    </row>
    <row r="136" spans="2:65" s="1" customFormat="1" ht="31.5" customHeight="1">
      <c r="B136" s="173"/>
      <c r="C136" s="174" t="s">
        <v>309</v>
      </c>
      <c r="D136" s="174" t="s">
        <v>139</v>
      </c>
      <c r="E136" s="175" t="s">
        <v>569</v>
      </c>
      <c r="F136" s="176" t="s">
        <v>570</v>
      </c>
      <c r="G136" s="177" t="s">
        <v>201</v>
      </c>
      <c r="H136" s="178">
        <v>14.249000000000001</v>
      </c>
      <c r="I136" s="179"/>
      <c r="J136" s="180">
        <f>ROUND(I136*H136,2)</f>
        <v>0</v>
      </c>
      <c r="K136" s="176" t="s">
        <v>143</v>
      </c>
      <c r="L136" s="40"/>
      <c r="M136" s="181" t="s">
        <v>5</v>
      </c>
      <c r="N136" s="226" t="s">
        <v>42</v>
      </c>
      <c r="O136" s="227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3" t="s">
        <v>144</v>
      </c>
      <c r="AT136" s="23" t="s">
        <v>139</v>
      </c>
      <c r="AU136" s="23" t="s">
        <v>81</v>
      </c>
      <c r="AY136" s="23" t="s">
        <v>137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79</v>
      </c>
      <c r="BK136" s="185">
        <f>ROUND(I136*H136,2)</f>
        <v>0</v>
      </c>
      <c r="BL136" s="23" t="s">
        <v>144</v>
      </c>
      <c r="BM136" s="23" t="s">
        <v>571</v>
      </c>
    </row>
    <row r="137" spans="2:65" s="1" customFormat="1" ht="6.95" customHeight="1">
      <c r="B137" s="55"/>
      <c r="C137" s="56"/>
      <c r="D137" s="56"/>
      <c r="E137" s="56"/>
      <c r="F137" s="56"/>
      <c r="G137" s="56"/>
      <c r="H137" s="56"/>
      <c r="I137" s="126"/>
      <c r="J137" s="56"/>
      <c r="K137" s="56"/>
      <c r="L137" s="40"/>
    </row>
  </sheetData>
  <autoFilter ref="C79:K136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48" t="s">
        <v>95</v>
      </c>
      <c r="H1" s="348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8" t="s">
        <v>8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23" t="s">
        <v>93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49" t="str">
        <f>'Rekapitulace stavby'!K6</f>
        <v>OPRAVA PŘEDPROSTORU ZŠ OVČÁRECKÁ_VARIANTA B</v>
      </c>
      <c r="F7" s="350"/>
      <c r="G7" s="350"/>
      <c r="H7" s="350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51" t="s">
        <v>572</v>
      </c>
      <c r="F9" s="352"/>
      <c r="G9" s="352"/>
      <c r="H9" s="352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41" t="s">
        <v>5</v>
      </c>
      <c r="F24" s="341"/>
      <c r="G24" s="341"/>
      <c r="H24" s="34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ROUND(J80,2)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7">
        <f>ROUND(SUM(BE80:BE90), 2)</f>
        <v>0</v>
      </c>
      <c r="G30" s="41"/>
      <c r="H30" s="41"/>
      <c r="I30" s="118">
        <v>0.21</v>
      </c>
      <c r="J30" s="117">
        <f>ROUND(ROUND((SUM(BE80:BE90)),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7">
        <f>ROUND(SUM(BF80:BF90), 2)</f>
        <v>0</v>
      </c>
      <c r="G31" s="41"/>
      <c r="H31" s="41"/>
      <c r="I31" s="118">
        <v>0.15</v>
      </c>
      <c r="J31" s="117">
        <f>ROUND(ROUND((SUM(BF80:BF90)),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7">
        <f>ROUND(SUM(BG80:BG90),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7">
        <f>ROUND(SUM(BH80:BH90),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7">
        <f>ROUND(SUM(BI80:BI90),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105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49" t="str">
        <f>E7</f>
        <v>OPRAVA PŘEDPROSTORU ZŠ OVČÁRECKÁ_VARIANTA B</v>
      </c>
      <c r="F45" s="350"/>
      <c r="G45" s="350"/>
      <c r="H45" s="350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51" t="str">
        <f>E9</f>
        <v>23_17_05 - VRN</v>
      </c>
      <c r="F47" s="352"/>
      <c r="G47" s="352"/>
      <c r="H47" s="352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Kolín</v>
      </c>
      <c r="G49" s="41"/>
      <c r="H49" s="41"/>
      <c r="I49" s="106" t="s">
        <v>25</v>
      </c>
      <c r="J49" s="107" t="str">
        <f>IF(J12="","",J12)</f>
        <v>20. 9. 2017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33</v>
      </c>
      <c r="J51" s="34" t="str">
        <f>E21</f>
        <v xml:space="preserve"> 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106</v>
      </c>
      <c r="D54" s="119"/>
      <c r="E54" s="119"/>
      <c r="F54" s="119"/>
      <c r="G54" s="119"/>
      <c r="H54" s="119"/>
      <c r="I54" s="130"/>
      <c r="J54" s="131" t="s">
        <v>107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108</v>
      </c>
      <c r="D56" s="41"/>
      <c r="E56" s="41"/>
      <c r="F56" s="41"/>
      <c r="G56" s="41"/>
      <c r="H56" s="41"/>
      <c r="I56" s="105"/>
      <c r="J56" s="115">
        <f>J80</f>
        <v>0</v>
      </c>
      <c r="K56" s="44"/>
      <c r="AU56" s="23" t="s">
        <v>109</v>
      </c>
    </row>
    <row r="57" spans="2:47" s="7" customFormat="1" ht="24.95" customHeight="1">
      <c r="B57" s="134"/>
      <c r="C57" s="135"/>
      <c r="D57" s="136" t="s">
        <v>573</v>
      </c>
      <c r="E57" s="137"/>
      <c r="F57" s="137"/>
      <c r="G57" s="137"/>
      <c r="H57" s="137"/>
      <c r="I57" s="138"/>
      <c r="J57" s="139">
        <f>J81</f>
        <v>0</v>
      </c>
      <c r="K57" s="140"/>
    </row>
    <row r="58" spans="2:47" s="8" customFormat="1" ht="19.899999999999999" customHeight="1">
      <c r="B58" s="141"/>
      <c r="C58" s="142"/>
      <c r="D58" s="143" t="s">
        <v>574</v>
      </c>
      <c r="E58" s="144"/>
      <c r="F58" s="144"/>
      <c r="G58" s="144"/>
      <c r="H58" s="144"/>
      <c r="I58" s="145"/>
      <c r="J58" s="146">
        <f>J82</f>
        <v>0</v>
      </c>
      <c r="K58" s="147"/>
    </row>
    <row r="59" spans="2:47" s="8" customFormat="1" ht="19.899999999999999" customHeight="1">
      <c r="B59" s="141"/>
      <c r="C59" s="142"/>
      <c r="D59" s="143" t="s">
        <v>575</v>
      </c>
      <c r="E59" s="144"/>
      <c r="F59" s="144"/>
      <c r="G59" s="144"/>
      <c r="H59" s="144"/>
      <c r="I59" s="145"/>
      <c r="J59" s="146">
        <f>J84</f>
        <v>0</v>
      </c>
      <c r="K59" s="147"/>
    </row>
    <row r="60" spans="2:47" s="8" customFormat="1" ht="19.899999999999999" customHeight="1">
      <c r="B60" s="141"/>
      <c r="C60" s="142"/>
      <c r="D60" s="143" t="s">
        <v>576</v>
      </c>
      <c r="E60" s="144"/>
      <c r="F60" s="144"/>
      <c r="G60" s="144"/>
      <c r="H60" s="144"/>
      <c r="I60" s="145"/>
      <c r="J60" s="146">
        <f>J86</f>
        <v>0</v>
      </c>
      <c r="K60" s="147"/>
    </row>
    <row r="61" spans="2:47" s="1" customFormat="1" ht="21.75" customHeight="1">
      <c r="B61" s="40"/>
      <c r="C61" s="41"/>
      <c r="D61" s="41"/>
      <c r="E61" s="41"/>
      <c r="F61" s="41"/>
      <c r="G61" s="41"/>
      <c r="H61" s="41"/>
      <c r="I61" s="105"/>
      <c r="J61" s="41"/>
      <c r="K61" s="44"/>
    </row>
    <row r="62" spans="2:47" s="1" customFormat="1" ht="6.95" customHeight="1">
      <c r="B62" s="55"/>
      <c r="C62" s="56"/>
      <c r="D62" s="56"/>
      <c r="E62" s="56"/>
      <c r="F62" s="56"/>
      <c r="G62" s="56"/>
      <c r="H62" s="56"/>
      <c r="I62" s="126"/>
      <c r="J62" s="56"/>
      <c r="K62" s="57"/>
    </row>
    <row r="66" spans="2:63" s="1" customFormat="1" ht="6.95" customHeight="1">
      <c r="B66" s="58"/>
      <c r="C66" s="59"/>
      <c r="D66" s="59"/>
      <c r="E66" s="59"/>
      <c r="F66" s="59"/>
      <c r="G66" s="59"/>
      <c r="H66" s="59"/>
      <c r="I66" s="127"/>
      <c r="J66" s="59"/>
      <c r="K66" s="59"/>
      <c r="L66" s="40"/>
    </row>
    <row r="67" spans="2:63" s="1" customFormat="1" ht="36.950000000000003" customHeight="1">
      <c r="B67" s="40"/>
      <c r="C67" s="60" t="s">
        <v>121</v>
      </c>
      <c r="L67" s="40"/>
    </row>
    <row r="68" spans="2:63" s="1" customFormat="1" ht="6.95" customHeight="1">
      <c r="B68" s="40"/>
      <c r="L68" s="40"/>
    </row>
    <row r="69" spans="2:63" s="1" customFormat="1" ht="14.45" customHeight="1">
      <c r="B69" s="40"/>
      <c r="C69" s="62" t="s">
        <v>19</v>
      </c>
      <c r="L69" s="40"/>
    </row>
    <row r="70" spans="2:63" s="1" customFormat="1" ht="22.5" customHeight="1">
      <c r="B70" s="40"/>
      <c r="E70" s="345" t="str">
        <f>E7</f>
        <v>OPRAVA PŘEDPROSTORU ZŠ OVČÁRECKÁ_VARIANTA B</v>
      </c>
      <c r="F70" s="346"/>
      <c r="G70" s="346"/>
      <c r="H70" s="346"/>
      <c r="L70" s="40"/>
    </row>
    <row r="71" spans="2:63" s="1" customFormat="1" ht="14.45" customHeight="1">
      <c r="B71" s="40"/>
      <c r="C71" s="62" t="s">
        <v>100</v>
      </c>
      <c r="L71" s="40"/>
    </row>
    <row r="72" spans="2:63" s="1" customFormat="1" ht="23.25" customHeight="1">
      <c r="B72" s="40"/>
      <c r="E72" s="315" t="str">
        <f>E9</f>
        <v>23_17_05 - VRN</v>
      </c>
      <c r="F72" s="347"/>
      <c r="G72" s="347"/>
      <c r="H72" s="347"/>
      <c r="L72" s="40"/>
    </row>
    <row r="73" spans="2:63" s="1" customFormat="1" ht="6.95" customHeight="1">
      <c r="B73" s="40"/>
      <c r="L73" s="40"/>
    </row>
    <row r="74" spans="2:63" s="1" customFormat="1" ht="18" customHeight="1">
      <c r="B74" s="40"/>
      <c r="C74" s="62" t="s">
        <v>23</v>
      </c>
      <c r="F74" s="148" t="str">
        <f>F12</f>
        <v>Kolín</v>
      </c>
      <c r="I74" s="149" t="s">
        <v>25</v>
      </c>
      <c r="J74" s="66" t="str">
        <f>IF(J12="","",J12)</f>
        <v>20. 9. 2017</v>
      </c>
      <c r="L74" s="40"/>
    </row>
    <row r="75" spans="2:63" s="1" customFormat="1" ht="6.95" customHeight="1">
      <c r="B75" s="40"/>
      <c r="L75" s="40"/>
    </row>
    <row r="76" spans="2:63" s="1" customFormat="1" ht="15">
      <c r="B76" s="40"/>
      <c r="C76" s="62" t="s">
        <v>27</v>
      </c>
      <c r="F76" s="148" t="str">
        <f>E15</f>
        <v xml:space="preserve"> </v>
      </c>
      <c r="I76" s="149" t="s">
        <v>33</v>
      </c>
      <c r="J76" s="148" t="str">
        <f>E21</f>
        <v xml:space="preserve"> </v>
      </c>
      <c r="L76" s="40"/>
    </row>
    <row r="77" spans="2:63" s="1" customFormat="1" ht="14.45" customHeight="1">
      <c r="B77" s="40"/>
      <c r="C77" s="62" t="s">
        <v>31</v>
      </c>
      <c r="F77" s="148" t="str">
        <f>IF(E18="","",E18)</f>
        <v/>
      </c>
      <c r="L77" s="40"/>
    </row>
    <row r="78" spans="2:63" s="1" customFormat="1" ht="10.35" customHeight="1">
      <c r="B78" s="40"/>
      <c r="L78" s="40"/>
    </row>
    <row r="79" spans="2:63" s="9" customFormat="1" ht="29.25" customHeight="1">
      <c r="B79" s="150"/>
      <c r="C79" s="151" t="s">
        <v>122</v>
      </c>
      <c r="D79" s="152" t="s">
        <v>56</v>
      </c>
      <c r="E79" s="152" t="s">
        <v>52</v>
      </c>
      <c r="F79" s="152" t="s">
        <v>123</v>
      </c>
      <c r="G79" s="152" t="s">
        <v>124</v>
      </c>
      <c r="H79" s="152" t="s">
        <v>125</v>
      </c>
      <c r="I79" s="153" t="s">
        <v>126</v>
      </c>
      <c r="J79" s="152" t="s">
        <v>107</v>
      </c>
      <c r="K79" s="154" t="s">
        <v>127</v>
      </c>
      <c r="L79" s="150"/>
      <c r="M79" s="72" t="s">
        <v>128</v>
      </c>
      <c r="N79" s="73" t="s">
        <v>41</v>
      </c>
      <c r="O79" s="73" t="s">
        <v>129</v>
      </c>
      <c r="P79" s="73" t="s">
        <v>130</v>
      </c>
      <c r="Q79" s="73" t="s">
        <v>131</v>
      </c>
      <c r="R79" s="73" t="s">
        <v>132</v>
      </c>
      <c r="S79" s="73" t="s">
        <v>133</v>
      </c>
      <c r="T79" s="74" t="s">
        <v>134</v>
      </c>
    </row>
    <row r="80" spans="2:63" s="1" customFormat="1" ht="29.25" customHeight="1">
      <c r="B80" s="40"/>
      <c r="C80" s="76" t="s">
        <v>108</v>
      </c>
      <c r="J80" s="155">
        <f>BK80</f>
        <v>0</v>
      </c>
      <c r="L80" s="40"/>
      <c r="M80" s="75"/>
      <c r="N80" s="67"/>
      <c r="O80" s="67"/>
      <c r="P80" s="156">
        <f>P81</f>
        <v>0</v>
      </c>
      <c r="Q80" s="67"/>
      <c r="R80" s="156">
        <f>R81</f>
        <v>0</v>
      </c>
      <c r="S80" s="67"/>
      <c r="T80" s="157">
        <f>T81</f>
        <v>0</v>
      </c>
      <c r="AT80" s="23" t="s">
        <v>70</v>
      </c>
      <c r="AU80" s="23" t="s">
        <v>109</v>
      </c>
      <c r="BK80" s="158">
        <f>BK81</f>
        <v>0</v>
      </c>
    </row>
    <row r="81" spans="2:65" s="10" customFormat="1" ht="37.35" customHeight="1">
      <c r="B81" s="159"/>
      <c r="D81" s="160" t="s">
        <v>70</v>
      </c>
      <c r="E81" s="161" t="s">
        <v>92</v>
      </c>
      <c r="F81" s="161" t="s">
        <v>577</v>
      </c>
      <c r="I81" s="162"/>
      <c r="J81" s="163">
        <f>BK81</f>
        <v>0</v>
      </c>
      <c r="L81" s="159"/>
      <c r="M81" s="164"/>
      <c r="N81" s="165"/>
      <c r="O81" s="165"/>
      <c r="P81" s="166">
        <f>P82+P84+P86</f>
        <v>0</v>
      </c>
      <c r="Q81" s="165"/>
      <c r="R81" s="166">
        <f>R82+R84+R86</f>
        <v>0</v>
      </c>
      <c r="S81" s="165"/>
      <c r="T81" s="167">
        <f>T82+T84+T86</f>
        <v>0</v>
      </c>
      <c r="AR81" s="160" t="s">
        <v>162</v>
      </c>
      <c r="AT81" s="168" t="s">
        <v>70</v>
      </c>
      <c r="AU81" s="168" t="s">
        <v>71</v>
      </c>
      <c r="AY81" s="160" t="s">
        <v>137</v>
      </c>
      <c r="BK81" s="169">
        <f>BK82+BK84+BK86</f>
        <v>0</v>
      </c>
    </row>
    <row r="82" spans="2:65" s="10" customFormat="1" ht="19.899999999999999" customHeight="1">
      <c r="B82" s="159"/>
      <c r="D82" s="170" t="s">
        <v>70</v>
      </c>
      <c r="E82" s="171" t="s">
        <v>578</v>
      </c>
      <c r="F82" s="171" t="s">
        <v>579</v>
      </c>
      <c r="I82" s="162"/>
      <c r="J82" s="172">
        <f>BK82</f>
        <v>0</v>
      </c>
      <c r="L82" s="159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0" t="s">
        <v>162</v>
      </c>
      <c r="AT82" s="168" t="s">
        <v>70</v>
      </c>
      <c r="AU82" s="168" t="s">
        <v>79</v>
      </c>
      <c r="AY82" s="160" t="s">
        <v>137</v>
      </c>
      <c r="BK82" s="169">
        <f>BK83</f>
        <v>0</v>
      </c>
    </row>
    <row r="83" spans="2:65" s="1" customFormat="1" ht="31.5" customHeight="1">
      <c r="B83" s="173"/>
      <c r="C83" s="174" t="s">
        <v>79</v>
      </c>
      <c r="D83" s="174" t="s">
        <v>139</v>
      </c>
      <c r="E83" s="175" t="s">
        <v>580</v>
      </c>
      <c r="F83" s="176" t="s">
        <v>581</v>
      </c>
      <c r="G83" s="177" t="s">
        <v>454</v>
      </c>
      <c r="H83" s="178">
        <v>25000</v>
      </c>
      <c r="I83" s="179"/>
      <c r="J83" s="180">
        <f>ROUND(I83*H83,2)</f>
        <v>0</v>
      </c>
      <c r="K83" s="176" t="s">
        <v>143</v>
      </c>
      <c r="L83" s="40"/>
      <c r="M83" s="181" t="s">
        <v>5</v>
      </c>
      <c r="N83" s="182" t="s">
        <v>42</v>
      </c>
      <c r="O83" s="41"/>
      <c r="P83" s="183">
        <f>O83*H83</f>
        <v>0</v>
      </c>
      <c r="Q83" s="183">
        <v>0</v>
      </c>
      <c r="R83" s="183">
        <f>Q83*H83</f>
        <v>0</v>
      </c>
      <c r="S83" s="183">
        <v>0</v>
      </c>
      <c r="T83" s="184">
        <f>S83*H83</f>
        <v>0</v>
      </c>
      <c r="AR83" s="23" t="s">
        <v>582</v>
      </c>
      <c r="AT83" s="23" t="s">
        <v>139</v>
      </c>
      <c r="AU83" s="23" t="s">
        <v>81</v>
      </c>
      <c r="AY83" s="23" t="s">
        <v>137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23" t="s">
        <v>79</v>
      </c>
      <c r="BK83" s="185">
        <f>ROUND(I83*H83,2)</f>
        <v>0</v>
      </c>
      <c r="BL83" s="23" t="s">
        <v>582</v>
      </c>
      <c r="BM83" s="23" t="s">
        <v>583</v>
      </c>
    </row>
    <row r="84" spans="2:65" s="10" customFormat="1" ht="29.85" customHeight="1">
      <c r="B84" s="159"/>
      <c r="D84" s="170" t="s">
        <v>70</v>
      </c>
      <c r="E84" s="171" t="s">
        <v>584</v>
      </c>
      <c r="F84" s="171" t="s">
        <v>585</v>
      </c>
      <c r="I84" s="162"/>
      <c r="J84" s="172">
        <f>BK84</f>
        <v>0</v>
      </c>
      <c r="L84" s="159"/>
      <c r="M84" s="164"/>
      <c r="N84" s="165"/>
      <c r="O84" s="165"/>
      <c r="P84" s="166">
        <f>P85</f>
        <v>0</v>
      </c>
      <c r="Q84" s="165"/>
      <c r="R84" s="166">
        <f>R85</f>
        <v>0</v>
      </c>
      <c r="S84" s="165"/>
      <c r="T84" s="167">
        <f>T85</f>
        <v>0</v>
      </c>
      <c r="AR84" s="160" t="s">
        <v>162</v>
      </c>
      <c r="AT84" s="168" t="s">
        <v>70</v>
      </c>
      <c r="AU84" s="168" t="s">
        <v>79</v>
      </c>
      <c r="AY84" s="160" t="s">
        <v>137</v>
      </c>
      <c r="BK84" s="169">
        <f>BK85</f>
        <v>0</v>
      </c>
    </row>
    <row r="85" spans="2:65" s="1" customFormat="1" ht="22.5" customHeight="1">
      <c r="B85" s="173"/>
      <c r="C85" s="174" t="s">
        <v>81</v>
      </c>
      <c r="D85" s="174" t="s">
        <v>139</v>
      </c>
      <c r="E85" s="175" t="s">
        <v>586</v>
      </c>
      <c r="F85" s="176" t="s">
        <v>587</v>
      </c>
      <c r="G85" s="177" t="s">
        <v>454</v>
      </c>
      <c r="H85" s="178">
        <v>28000</v>
      </c>
      <c r="I85" s="179"/>
      <c r="J85" s="180">
        <f>ROUND(I85*H85,2)</f>
        <v>0</v>
      </c>
      <c r="K85" s="176" t="s">
        <v>143</v>
      </c>
      <c r="L85" s="40"/>
      <c r="M85" s="181" t="s">
        <v>5</v>
      </c>
      <c r="N85" s="182" t="s">
        <v>42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582</v>
      </c>
      <c r="AT85" s="23" t="s">
        <v>139</v>
      </c>
      <c r="AU85" s="23" t="s">
        <v>81</v>
      </c>
      <c r="AY85" s="23" t="s">
        <v>137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79</v>
      </c>
      <c r="BK85" s="185">
        <f>ROUND(I85*H85,2)</f>
        <v>0</v>
      </c>
      <c r="BL85" s="23" t="s">
        <v>582</v>
      </c>
      <c r="BM85" s="23" t="s">
        <v>588</v>
      </c>
    </row>
    <row r="86" spans="2:65" s="10" customFormat="1" ht="29.85" customHeight="1">
      <c r="B86" s="159"/>
      <c r="D86" s="170" t="s">
        <v>70</v>
      </c>
      <c r="E86" s="171" t="s">
        <v>589</v>
      </c>
      <c r="F86" s="171" t="s">
        <v>590</v>
      </c>
      <c r="I86" s="162"/>
      <c r="J86" s="172">
        <f>BK86</f>
        <v>0</v>
      </c>
      <c r="L86" s="159"/>
      <c r="M86" s="164"/>
      <c r="N86" s="165"/>
      <c r="O86" s="165"/>
      <c r="P86" s="166">
        <f>SUM(P87:P90)</f>
        <v>0</v>
      </c>
      <c r="Q86" s="165"/>
      <c r="R86" s="166">
        <f>SUM(R87:R90)</f>
        <v>0</v>
      </c>
      <c r="S86" s="165"/>
      <c r="T86" s="167">
        <f>SUM(T87:T90)</f>
        <v>0</v>
      </c>
      <c r="AR86" s="160" t="s">
        <v>162</v>
      </c>
      <c r="AT86" s="168" t="s">
        <v>70</v>
      </c>
      <c r="AU86" s="168" t="s">
        <v>79</v>
      </c>
      <c r="AY86" s="160" t="s">
        <v>137</v>
      </c>
      <c r="BK86" s="169">
        <f>SUM(BK87:BK90)</f>
        <v>0</v>
      </c>
    </row>
    <row r="87" spans="2:65" s="1" customFormat="1" ht="22.5" customHeight="1">
      <c r="B87" s="173"/>
      <c r="C87" s="174" t="s">
        <v>152</v>
      </c>
      <c r="D87" s="174" t="s">
        <v>139</v>
      </c>
      <c r="E87" s="175" t="s">
        <v>591</v>
      </c>
      <c r="F87" s="176" t="s">
        <v>592</v>
      </c>
      <c r="G87" s="177" t="s">
        <v>454</v>
      </c>
      <c r="H87" s="178">
        <v>35000</v>
      </c>
      <c r="I87" s="179"/>
      <c r="J87" s="180">
        <f>ROUND(I87*H87,2)</f>
        <v>0</v>
      </c>
      <c r="K87" s="176" t="s">
        <v>143</v>
      </c>
      <c r="L87" s="40"/>
      <c r="M87" s="181" t="s">
        <v>5</v>
      </c>
      <c r="N87" s="182" t="s">
        <v>42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582</v>
      </c>
      <c r="AT87" s="23" t="s">
        <v>139</v>
      </c>
      <c r="AU87" s="23" t="s">
        <v>81</v>
      </c>
      <c r="AY87" s="23" t="s">
        <v>137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79</v>
      </c>
      <c r="BK87" s="185">
        <f>ROUND(I87*H87,2)</f>
        <v>0</v>
      </c>
      <c r="BL87" s="23" t="s">
        <v>582</v>
      </c>
      <c r="BM87" s="23" t="s">
        <v>593</v>
      </c>
    </row>
    <row r="88" spans="2:65" s="1" customFormat="1" ht="22.5" customHeight="1">
      <c r="B88" s="173"/>
      <c r="C88" s="174" t="s">
        <v>144</v>
      </c>
      <c r="D88" s="174" t="s">
        <v>139</v>
      </c>
      <c r="E88" s="175" t="s">
        <v>594</v>
      </c>
      <c r="F88" s="176" t="s">
        <v>595</v>
      </c>
      <c r="G88" s="177" t="s">
        <v>454</v>
      </c>
      <c r="H88" s="178">
        <v>20000</v>
      </c>
      <c r="I88" s="179"/>
      <c r="J88" s="180">
        <f>ROUND(I88*H88,2)</f>
        <v>0</v>
      </c>
      <c r="K88" s="176" t="s">
        <v>143</v>
      </c>
      <c r="L88" s="40"/>
      <c r="M88" s="181" t="s">
        <v>5</v>
      </c>
      <c r="N88" s="182" t="s">
        <v>42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582</v>
      </c>
      <c r="AT88" s="23" t="s">
        <v>139</v>
      </c>
      <c r="AU88" s="23" t="s">
        <v>81</v>
      </c>
      <c r="AY88" s="23" t="s">
        <v>137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79</v>
      </c>
      <c r="BK88" s="185">
        <f>ROUND(I88*H88,2)</f>
        <v>0</v>
      </c>
      <c r="BL88" s="23" t="s">
        <v>582</v>
      </c>
      <c r="BM88" s="23" t="s">
        <v>596</v>
      </c>
    </row>
    <row r="89" spans="2:65" s="1" customFormat="1" ht="22.5" customHeight="1">
      <c r="B89" s="173"/>
      <c r="C89" s="174" t="s">
        <v>162</v>
      </c>
      <c r="D89" s="174" t="s">
        <v>139</v>
      </c>
      <c r="E89" s="175" t="s">
        <v>597</v>
      </c>
      <c r="F89" s="176" t="s">
        <v>598</v>
      </c>
      <c r="G89" s="177" t="s">
        <v>454</v>
      </c>
      <c r="H89" s="178">
        <v>10000</v>
      </c>
      <c r="I89" s="179"/>
      <c r="J89" s="180">
        <f>ROUND(I89*H89,2)</f>
        <v>0</v>
      </c>
      <c r="K89" s="176" t="s">
        <v>143</v>
      </c>
      <c r="L89" s="40"/>
      <c r="M89" s="181" t="s">
        <v>5</v>
      </c>
      <c r="N89" s="182" t="s">
        <v>42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582</v>
      </c>
      <c r="AT89" s="23" t="s">
        <v>139</v>
      </c>
      <c r="AU89" s="23" t="s">
        <v>81</v>
      </c>
      <c r="AY89" s="23" t="s">
        <v>137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79</v>
      </c>
      <c r="BK89" s="185">
        <f>ROUND(I89*H89,2)</f>
        <v>0</v>
      </c>
      <c r="BL89" s="23" t="s">
        <v>582</v>
      </c>
      <c r="BM89" s="23" t="s">
        <v>599</v>
      </c>
    </row>
    <row r="90" spans="2:65" s="1" customFormat="1" ht="22.5" customHeight="1">
      <c r="B90" s="173"/>
      <c r="C90" s="174" t="s">
        <v>167</v>
      </c>
      <c r="D90" s="174" t="s">
        <v>139</v>
      </c>
      <c r="E90" s="175" t="s">
        <v>600</v>
      </c>
      <c r="F90" s="176" t="s">
        <v>601</v>
      </c>
      <c r="G90" s="177" t="s">
        <v>454</v>
      </c>
      <c r="H90" s="178">
        <v>5000</v>
      </c>
      <c r="I90" s="179"/>
      <c r="J90" s="180">
        <f>ROUND(I90*H90,2)</f>
        <v>0</v>
      </c>
      <c r="K90" s="176" t="s">
        <v>143</v>
      </c>
      <c r="L90" s="40"/>
      <c r="M90" s="181" t="s">
        <v>5</v>
      </c>
      <c r="N90" s="226" t="s">
        <v>42</v>
      </c>
      <c r="O90" s="227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3" t="s">
        <v>582</v>
      </c>
      <c r="AT90" s="23" t="s">
        <v>139</v>
      </c>
      <c r="AU90" s="23" t="s">
        <v>81</v>
      </c>
      <c r="AY90" s="23" t="s">
        <v>137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79</v>
      </c>
      <c r="BK90" s="185">
        <f>ROUND(I90*H90,2)</f>
        <v>0</v>
      </c>
      <c r="BL90" s="23" t="s">
        <v>582</v>
      </c>
      <c r="BM90" s="23" t="s">
        <v>602</v>
      </c>
    </row>
    <row r="91" spans="2:65" s="1" customFormat="1" ht="6.95" customHeight="1">
      <c r="B91" s="55"/>
      <c r="C91" s="56"/>
      <c r="D91" s="56"/>
      <c r="E91" s="56"/>
      <c r="F91" s="56"/>
      <c r="G91" s="56"/>
      <c r="H91" s="56"/>
      <c r="I91" s="126"/>
      <c r="J91" s="56"/>
      <c r="K91" s="56"/>
      <c r="L91" s="40"/>
    </row>
  </sheetData>
  <autoFilter ref="C79:K90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0" customWidth="1"/>
    <col min="2" max="2" width="1.6640625" style="230" customWidth="1"/>
    <col min="3" max="4" width="5" style="230" customWidth="1"/>
    <col min="5" max="5" width="11.6640625" style="230" customWidth="1"/>
    <col min="6" max="6" width="9.1640625" style="230" customWidth="1"/>
    <col min="7" max="7" width="5" style="230" customWidth="1"/>
    <col min="8" max="8" width="77.83203125" style="230" customWidth="1"/>
    <col min="9" max="10" width="20" style="230" customWidth="1"/>
    <col min="11" max="11" width="1.6640625" style="230" customWidth="1"/>
  </cols>
  <sheetData>
    <row r="1" spans="2:11" ht="37.5" customHeight="1"/>
    <row r="2" spans="2:1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4" customFormat="1" ht="45" customHeight="1">
      <c r="B3" s="234"/>
      <c r="C3" s="354" t="s">
        <v>603</v>
      </c>
      <c r="D3" s="354"/>
      <c r="E3" s="354"/>
      <c r="F3" s="354"/>
      <c r="G3" s="354"/>
      <c r="H3" s="354"/>
      <c r="I3" s="354"/>
      <c r="J3" s="354"/>
      <c r="K3" s="235"/>
    </row>
    <row r="4" spans="2:11" ht="25.5" customHeight="1">
      <c r="B4" s="236"/>
      <c r="C4" s="355" t="s">
        <v>604</v>
      </c>
      <c r="D4" s="355"/>
      <c r="E4" s="355"/>
      <c r="F4" s="355"/>
      <c r="G4" s="355"/>
      <c r="H4" s="355"/>
      <c r="I4" s="355"/>
      <c r="J4" s="355"/>
      <c r="K4" s="237"/>
    </row>
    <row r="5" spans="2:1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ht="15" customHeight="1">
      <c r="B6" s="236"/>
      <c r="C6" s="353" t="s">
        <v>605</v>
      </c>
      <c r="D6" s="353"/>
      <c r="E6" s="353"/>
      <c r="F6" s="353"/>
      <c r="G6" s="353"/>
      <c r="H6" s="353"/>
      <c r="I6" s="353"/>
      <c r="J6" s="353"/>
      <c r="K6" s="237"/>
    </row>
    <row r="7" spans="2:11" ht="15" customHeight="1">
      <c r="B7" s="240"/>
      <c r="C7" s="353" t="s">
        <v>606</v>
      </c>
      <c r="D7" s="353"/>
      <c r="E7" s="353"/>
      <c r="F7" s="353"/>
      <c r="G7" s="353"/>
      <c r="H7" s="353"/>
      <c r="I7" s="353"/>
      <c r="J7" s="353"/>
      <c r="K7" s="237"/>
    </row>
    <row r="8" spans="2:1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ht="15" customHeight="1">
      <c r="B9" s="240"/>
      <c r="C9" s="353" t="s">
        <v>607</v>
      </c>
      <c r="D9" s="353"/>
      <c r="E9" s="353"/>
      <c r="F9" s="353"/>
      <c r="G9" s="353"/>
      <c r="H9" s="353"/>
      <c r="I9" s="353"/>
      <c r="J9" s="353"/>
      <c r="K9" s="237"/>
    </row>
    <row r="10" spans="2:11" ht="15" customHeight="1">
      <c r="B10" s="240"/>
      <c r="C10" s="239"/>
      <c r="D10" s="353" t="s">
        <v>608</v>
      </c>
      <c r="E10" s="353"/>
      <c r="F10" s="353"/>
      <c r="G10" s="353"/>
      <c r="H10" s="353"/>
      <c r="I10" s="353"/>
      <c r="J10" s="353"/>
      <c r="K10" s="237"/>
    </row>
    <row r="11" spans="2:11" ht="15" customHeight="1">
      <c r="B11" s="240"/>
      <c r="C11" s="241"/>
      <c r="D11" s="353" t="s">
        <v>609</v>
      </c>
      <c r="E11" s="353"/>
      <c r="F11" s="353"/>
      <c r="G11" s="353"/>
      <c r="H11" s="353"/>
      <c r="I11" s="353"/>
      <c r="J11" s="353"/>
      <c r="K11" s="237"/>
    </row>
    <row r="12" spans="2:11" ht="12.75" customHeight="1">
      <c r="B12" s="240"/>
      <c r="C12" s="241"/>
      <c r="D12" s="241"/>
      <c r="E12" s="241"/>
      <c r="F12" s="241"/>
      <c r="G12" s="241"/>
      <c r="H12" s="241"/>
      <c r="I12" s="241"/>
      <c r="J12" s="241"/>
      <c r="K12" s="237"/>
    </row>
    <row r="13" spans="2:11" ht="15" customHeight="1">
      <c r="B13" s="240"/>
      <c r="C13" s="241"/>
      <c r="D13" s="353" t="s">
        <v>610</v>
      </c>
      <c r="E13" s="353"/>
      <c r="F13" s="353"/>
      <c r="G13" s="353"/>
      <c r="H13" s="353"/>
      <c r="I13" s="353"/>
      <c r="J13" s="353"/>
      <c r="K13" s="237"/>
    </row>
    <row r="14" spans="2:11" ht="15" customHeight="1">
      <c r="B14" s="240"/>
      <c r="C14" s="241"/>
      <c r="D14" s="353" t="s">
        <v>611</v>
      </c>
      <c r="E14" s="353"/>
      <c r="F14" s="353"/>
      <c r="G14" s="353"/>
      <c r="H14" s="353"/>
      <c r="I14" s="353"/>
      <c r="J14" s="353"/>
      <c r="K14" s="237"/>
    </row>
    <row r="15" spans="2:11" ht="15" customHeight="1">
      <c r="B15" s="240"/>
      <c r="C15" s="241"/>
      <c r="D15" s="353" t="s">
        <v>612</v>
      </c>
      <c r="E15" s="353"/>
      <c r="F15" s="353"/>
      <c r="G15" s="353"/>
      <c r="H15" s="353"/>
      <c r="I15" s="353"/>
      <c r="J15" s="353"/>
      <c r="K15" s="237"/>
    </row>
    <row r="16" spans="2:11" ht="15" customHeight="1">
      <c r="B16" s="240"/>
      <c r="C16" s="241"/>
      <c r="D16" s="241"/>
      <c r="E16" s="242" t="s">
        <v>78</v>
      </c>
      <c r="F16" s="353" t="s">
        <v>613</v>
      </c>
      <c r="G16" s="353"/>
      <c r="H16" s="353"/>
      <c r="I16" s="353"/>
      <c r="J16" s="353"/>
      <c r="K16" s="237"/>
    </row>
    <row r="17" spans="2:11" ht="15" customHeight="1">
      <c r="B17" s="240"/>
      <c r="C17" s="241"/>
      <c r="D17" s="241"/>
      <c r="E17" s="242" t="s">
        <v>614</v>
      </c>
      <c r="F17" s="353" t="s">
        <v>615</v>
      </c>
      <c r="G17" s="353"/>
      <c r="H17" s="353"/>
      <c r="I17" s="353"/>
      <c r="J17" s="353"/>
      <c r="K17" s="237"/>
    </row>
    <row r="18" spans="2:11" ht="15" customHeight="1">
      <c r="B18" s="240"/>
      <c r="C18" s="241"/>
      <c r="D18" s="241"/>
      <c r="E18" s="242" t="s">
        <v>616</v>
      </c>
      <c r="F18" s="353" t="s">
        <v>617</v>
      </c>
      <c r="G18" s="353"/>
      <c r="H18" s="353"/>
      <c r="I18" s="353"/>
      <c r="J18" s="353"/>
      <c r="K18" s="237"/>
    </row>
    <row r="19" spans="2:11" ht="15" customHeight="1">
      <c r="B19" s="240"/>
      <c r="C19" s="241"/>
      <c r="D19" s="241"/>
      <c r="E19" s="242" t="s">
        <v>618</v>
      </c>
      <c r="F19" s="353" t="s">
        <v>619</v>
      </c>
      <c r="G19" s="353"/>
      <c r="H19" s="353"/>
      <c r="I19" s="353"/>
      <c r="J19" s="353"/>
      <c r="K19" s="237"/>
    </row>
    <row r="20" spans="2:11" ht="15" customHeight="1">
      <c r="B20" s="240"/>
      <c r="C20" s="241"/>
      <c r="D20" s="241"/>
      <c r="E20" s="242" t="s">
        <v>620</v>
      </c>
      <c r="F20" s="353" t="s">
        <v>621</v>
      </c>
      <c r="G20" s="353"/>
      <c r="H20" s="353"/>
      <c r="I20" s="353"/>
      <c r="J20" s="353"/>
      <c r="K20" s="237"/>
    </row>
    <row r="21" spans="2:11" ht="15" customHeight="1">
      <c r="B21" s="240"/>
      <c r="C21" s="241"/>
      <c r="D21" s="241"/>
      <c r="E21" s="242" t="s">
        <v>622</v>
      </c>
      <c r="F21" s="353" t="s">
        <v>623</v>
      </c>
      <c r="G21" s="353"/>
      <c r="H21" s="353"/>
      <c r="I21" s="353"/>
      <c r="J21" s="353"/>
      <c r="K21" s="237"/>
    </row>
    <row r="22" spans="2:11" ht="12.75" customHeight="1">
      <c r="B22" s="240"/>
      <c r="C22" s="241"/>
      <c r="D22" s="241"/>
      <c r="E22" s="241"/>
      <c r="F22" s="241"/>
      <c r="G22" s="241"/>
      <c r="H22" s="241"/>
      <c r="I22" s="241"/>
      <c r="J22" s="241"/>
      <c r="K22" s="237"/>
    </row>
    <row r="23" spans="2:11" ht="15" customHeight="1">
      <c r="B23" s="240"/>
      <c r="C23" s="353" t="s">
        <v>624</v>
      </c>
      <c r="D23" s="353"/>
      <c r="E23" s="353"/>
      <c r="F23" s="353"/>
      <c r="G23" s="353"/>
      <c r="H23" s="353"/>
      <c r="I23" s="353"/>
      <c r="J23" s="353"/>
      <c r="K23" s="237"/>
    </row>
    <row r="24" spans="2:11" ht="15" customHeight="1">
      <c r="B24" s="240"/>
      <c r="C24" s="353" t="s">
        <v>625</v>
      </c>
      <c r="D24" s="353"/>
      <c r="E24" s="353"/>
      <c r="F24" s="353"/>
      <c r="G24" s="353"/>
      <c r="H24" s="353"/>
      <c r="I24" s="353"/>
      <c r="J24" s="353"/>
      <c r="K24" s="237"/>
    </row>
    <row r="25" spans="2:11" ht="15" customHeight="1">
      <c r="B25" s="240"/>
      <c r="C25" s="239"/>
      <c r="D25" s="353" t="s">
        <v>626</v>
      </c>
      <c r="E25" s="353"/>
      <c r="F25" s="353"/>
      <c r="G25" s="353"/>
      <c r="H25" s="353"/>
      <c r="I25" s="353"/>
      <c r="J25" s="353"/>
      <c r="K25" s="237"/>
    </row>
    <row r="26" spans="2:11" ht="15" customHeight="1">
      <c r="B26" s="240"/>
      <c r="C26" s="241"/>
      <c r="D26" s="353" t="s">
        <v>627</v>
      </c>
      <c r="E26" s="353"/>
      <c r="F26" s="353"/>
      <c r="G26" s="353"/>
      <c r="H26" s="353"/>
      <c r="I26" s="353"/>
      <c r="J26" s="353"/>
      <c r="K26" s="237"/>
    </row>
    <row r="27" spans="2:11" ht="12.75" customHeight="1">
      <c r="B27" s="240"/>
      <c r="C27" s="241"/>
      <c r="D27" s="241"/>
      <c r="E27" s="241"/>
      <c r="F27" s="241"/>
      <c r="G27" s="241"/>
      <c r="H27" s="241"/>
      <c r="I27" s="241"/>
      <c r="J27" s="241"/>
      <c r="K27" s="237"/>
    </row>
    <row r="28" spans="2:11" ht="15" customHeight="1">
      <c r="B28" s="240"/>
      <c r="C28" s="241"/>
      <c r="D28" s="353" t="s">
        <v>628</v>
      </c>
      <c r="E28" s="353"/>
      <c r="F28" s="353"/>
      <c r="G28" s="353"/>
      <c r="H28" s="353"/>
      <c r="I28" s="353"/>
      <c r="J28" s="353"/>
      <c r="K28" s="237"/>
    </row>
    <row r="29" spans="2:11" ht="15" customHeight="1">
      <c r="B29" s="240"/>
      <c r="C29" s="241"/>
      <c r="D29" s="353" t="s">
        <v>629</v>
      </c>
      <c r="E29" s="353"/>
      <c r="F29" s="353"/>
      <c r="G29" s="353"/>
      <c r="H29" s="353"/>
      <c r="I29" s="353"/>
      <c r="J29" s="353"/>
      <c r="K29" s="237"/>
    </row>
    <row r="30" spans="2:11" ht="12.75" customHeight="1">
      <c r="B30" s="240"/>
      <c r="C30" s="241"/>
      <c r="D30" s="241"/>
      <c r="E30" s="241"/>
      <c r="F30" s="241"/>
      <c r="G30" s="241"/>
      <c r="H30" s="241"/>
      <c r="I30" s="241"/>
      <c r="J30" s="241"/>
      <c r="K30" s="237"/>
    </row>
    <row r="31" spans="2:11" ht="15" customHeight="1">
      <c r="B31" s="240"/>
      <c r="C31" s="241"/>
      <c r="D31" s="353" t="s">
        <v>630</v>
      </c>
      <c r="E31" s="353"/>
      <c r="F31" s="353"/>
      <c r="G31" s="353"/>
      <c r="H31" s="353"/>
      <c r="I31" s="353"/>
      <c r="J31" s="353"/>
      <c r="K31" s="237"/>
    </row>
    <row r="32" spans="2:11" ht="15" customHeight="1">
      <c r="B32" s="240"/>
      <c r="C32" s="241"/>
      <c r="D32" s="353" t="s">
        <v>631</v>
      </c>
      <c r="E32" s="353"/>
      <c r="F32" s="353"/>
      <c r="G32" s="353"/>
      <c r="H32" s="353"/>
      <c r="I32" s="353"/>
      <c r="J32" s="353"/>
      <c r="K32" s="237"/>
    </row>
    <row r="33" spans="2:11" ht="15" customHeight="1">
      <c r="B33" s="240"/>
      <c r="C33" s="241"/>
      <c r="D33" s="353" t="s">
        <v>632</v>
      </c>
      <c r="E33" s="353"/>
      <c r="F33" s="353"/>
      <c r="G33" s="353"/>
      <c r="H33" s="353"/>
      <c r="I33" s="353"/>
      <c r="J33" s="353"/>
      <c r="K33" s="237"/>
    </row>
    <row r="34" spans="2:11" ht="15" customHeight="1">
      <c r="B34" s="240"/>
      <c r="C34" s="241"/>
      <c r="D34" s="239"/>
      <c r="E34" s="243" t="s">
        <v>122</v>
      </c>
      <c r="F34" s="239"/>
      <c r="G34" s="353" t="s">
        <v>633</v>
      </c>
      <c r="H34" s="353"/>
      <c r="I34" s="353"/>
      <c r="J34" s="353"/>
      <c r="K34" s="237"/>
    </row>
    <row r="35" spans="2:11" ht="30.75" customHeight="1">
      <c r="B35" s="240"/>
      <c r="C35" s="241"/>
      <c r="D35" s="239"/>
      <c r="E35" s="243" t="s">
        <v>634</v>
      </c>
      <c r="F35" s="239"/>
      <c r="G35" s="353" t="s">
        <v>635</v>
      </c>
      <c r="H35" s="353"/>
      <c r="I35" s="353"/>
      <c r="J35" s="353"/>
      <c r="K35" s="237"/>
    </row>
    <row r="36" spans="2:11" ht="15" customHeight="1">
      <c r="B36" s="240"/>
      <c r="C36" s="241"/>
      <c r="D36" s="239"/>
      <c r="E36" s="243" t="s">
        <v>52</v>
      </c>
      <c r="F36" s="239"/>
      <c r="G36" s="353" t="s">
        <v>636</v>
      </c>
      <c r="H36" s="353"/>
      <c r="I36" s="353"/>
      <c r="J36" s="353"/>
      <c r="K36" s="237"/>
    </row>
    <row r="37" spans="2:11" ht="15" customHeight="1">
      <c r="B37" s="240"/>
      <c r="C37" s="241"/>
      <c r="D37" s="239"/>
      <c r="E37" s="243" t="s">
        <v>123</v>
      </c>
      <c r="F37" s="239"/>
      <c r="G37" s="353" t="s">
        <v>637</v>
      </c>
      <c r="H37" s="353"/>
      <c r="I37" s="353"/>
      <c r="J37" s="353"/>
      <c r="K37" s="237"/>
    </row>
    <row r="38" spans="2:11" ht="15" customHeight="1">
      <c r="B38" s="240"/>
      <c r="C38" s="241"/>
      <c r="D38" s="239"/>
      <c r="E38" s="243" t="s">
        <v>124</v>
      </c>
      <c r="F38" s="239"/>
      <c r="G38" s="353" t="s">
        <v>638</v>
      </c>
      <c r="H38" s="353"/>
      <c r="I38" s="353"/>
      <c r="J38" s="353"/>
      <c r="K38" s="237"/>
    </row>
    <row r="39" spans="2:11" ht="15" customHeight="1">
      <c r="B39" s="240"/>
      <c r="C39" s="241"/>
      <c r="D39" s="239"/>
      <c r="E39" s="243" t="s">
        <v>125</v>
      </c>
      <c r="F39" s="239"/>
      <c r="G39" s="353" t="s">
        <v>639</v>
      </c>
      <c r="H39" s="353"/>
      <c r="I39" s="353"/>
      <c r="J39" s="353"/>
      <c r="K39" s="237"/>
    </row>
    <row r="40" spans="2:11" ht="15" customHeight="1">
      <c r="B40" s="240"/>
      <c r="C40" s="241"/>
      <c r="D40" s="239"/>
      <c r="E40" s="243" t="s">
        <v>640</v>
      </c>
      <c r="F40" s="239"/>
      <c r="G40" s="353" t="s">
        <v>641</v>
      </c>
      <c r="H40" s="353"/>
      <c r="I40" s="353"/>
      <c r="J40" s="353"/>
      <c r="K40" s="237"/>
    </row>
    <row r="41" spans="2:11" ht="15" customHeight="1">
      <c r="B41" s="240"/>
      <c r="C41" s="241"/>
      <c r="D41" s="239"/>
      <c r="E41" s="243"/>
      <c r="F41" s="239"/>
      <c r="G41" s="353" t="s">
        <v>642</v>
      </c>
      <c r="H41" s="353"/>
      <c r="I41" s="353"/>
      <c r="J41" s="353"/>
      <c r="K41" s="237"/>
    </row>
    <row r="42" spans="2:11" ht="15" customHeight="1">
      <c r="B42" s="240"/>
      <c r="C42" s="241"/>
      <c r="D42" s="239"/>
      <c r="E42" s="243" t="s">
        <v>643</v>
      </c>
      <c r="F42" s="239"/>
      <c r="G42" s="353" t="s">
        <v>644</v>
      </c>
      <c r="H42" s="353"/>
      <c r="I42" s="353"/>
      <c r="J42" s="353"/>
      <c r="K42" s="237"/>
    </row>
    <row r="43" spans="2:11" ht="15" customHeight="1">
      <c r="B43" s="240"/>
      <c r="C43" s="241"/>
      <c r="D43" s="239"/>
      <c r="E43" s="243" t="s">
        <v>127</v>
      </c>
      <c r="F43" s="239"/>
      <c r="G43" s="353" t="s">
        <v>645</v>
      </c>
      <c r="H43" s="353"/>
      <c r="I43" s="353"/>
      <c r="J43" s="353"/>
      <c r="K43" s="237"/>
    </row>
    <row r="44" spans="2:11" ht="12.75" customHeight="1">
      <c r="B44" s="240"/>
      <c r="C44" s="241"/>
      <c r="D44" s="239"/>
      <c r="E44" s="239"/>
      <c r="F44" s="239"/>
      <c r="G44" s="239"/>
      <c r="H44" s="239"/>
      <c r="I44" s="239"/>
      <c r="J44" s="239"/>
      <c r="K44" s="237"/>
    </row>
    <row r="45" spans="2:11" ht="15" customHeight="1">
      <c r="B45" s="240"/>
      <c r="C45" s="241"/>
      <c r="D45" s="353" t="s">
        <v>646</v>
      </c>
      <c r="E45" s="353"/>
      <c r="F45" s="353"/>
      <c r="G45" s="353"/>
      <c r="H45" s="353"/>
      <c r="I45" s="353"/>
      <c r="J45" s="353"/>
      <c r="K45" s="237"/>
    </row>
    <row r="46" spans="2:11" ht="15" customHeight="1">
      <c r="B46" s="240"/>
      <c r="C46" s="241"/>
      <c r="D46" s="241"/>
      <c r="E46" s="353" t="s">
        <v>647</v>
      </c>
      <c r="F46" s="353"/>
      <c r="G46" s="353"/>
      <c r="H46" s="353"/>
      <c r="I46" s="353"/>
      <c r="J46" s="353"/>
      <c r="K46" s="237"/>
    </row>
    <row r="47" spans="2:11" ht="15" customHeight="1">
      <c r="B47" s="240"/>
      <c r="C47" s="241"/>
      <c r="D47" s="241"/>
      <c r="E47" s="353" t="s">
        <v>648</v>
      </c>
      <c r="F47" s="353"/>
      <c r="G47" s="353"/>
      <c r="H47" s="353"/>
      <c r="I47" s="353"/>
      <c r="J47" s="353"/>
      <c r="K47" s="237"/>
    </row>
    <row r="48" spans="2:11" ht="15" customHeight="1">
      <c r="B48" s="240"/>
      <c r="C48" s="241"/>
      <c r="D48" s="241"/>
      <c r="E48" s="353" t="s">
        <v>649</v>
      </c>
      <c r="F48" s="353"/>
      <c r="G48" s="353"/>
      <c r="H48" s="353"/>
      <c r="I48" s="353"/>
      <c r="J48" s="353"/>
      <c r="K48" s="237"/>
    </row>
    <row r="49" spans="2:11" ht="15" customHeight="1">
      <c r="B49" s="240"/>
      <c r="C49" s="241"/>
      <c r="D49" s="353" t="s">
        <v>650</v>
      </c>
      <c r="E49" s="353"/>
      <c r="F49" s="353"/>
      <c r="G49" s="353"/>
      <c r="H49" s="353"/>
      <c r="I49" s="353"/>
      <c r="J49" s="353"/>
      <c r="K49" s="237"/>
    </row>
    <row r="50" spans="2:11" ht="25.5" customHeight="1">
      <c r="B50" s="236"/>
      <c r="C50" s="355" t="s">
        <v>651</v>
      </c>
      <c r="D50" s="355"/>
      <c r="E50" s="355"/>
      <c r="F50" s="355"/>
      <c r="G50" s="355"/>
      <c r="H50" s="355"/>
      <c r="I50" s="355"/>
      <c r="J50" s="355"/>
      <c r="K50" s="237"/>
    </row>
    <row r="51" spans="2:11" ht="5.25" customHeight="1">
      <c r="B51" s="236"/>
      <c r="C51" s="238"/>
      <c r="D51" s="238"/>
      <c r="E51" s="238"/>
      <c r="F51" s="238"/>
      <c r="G51" s="238"/>
      <c r="H51" s="238"/>
      <c r="I51" s="238"/>
      <c r="J51" s="238"/>
      <c r="K51" s="237"/>
    </row>
    <row r="52" spans="2:11" ht="15" customHeight="1">
      <c r="B52" s="236"/>
      <c r="C52" s="353" t="s">
        <v>652</v>
      </c>
      <c r="D52" s="353"/>
      <c r="E52" s="353"/>
      <c r="F52" s="353"/>
      <c r="G52" s="353"/>
      <c r="H52" s="353"/>
      <c r="I52" s="353"/>
      <c r="J52" s="353"/>
      <c r="K52" s="237"/>
    </row>
    <row r="53" spans="2:11" ht="15" customHeight="1">
      <c r="B53" s="236"/>
      <c r="C53" s="353" t="s">
        <v>653</v>
      </c>
      <c r="D53" s="353"/>
      <c r="E53" s="353"/>
      <c r="F53" s="353"/>
      <c r="G53" s="353"/>
      <c r="H53" s="353"/>
      <c r="I53" s="353"/>
      <c r="J53" s="353"/>
      <c r="K53" s="237"/>
    </row>
    <row r="54" spans="2:11" ht="12.75" customHeight="1">
      <c r="B54" s="236"/>
      <c r="C54" s="239"/>
      <c r="D54" s="239"/>
      <c r="E54" s="239"/>
      <c r="F54" s="239"/>
      <c r="G54" s="239"/>
      <c r="H54" s="239"/>
      <c r="I54" s="239"/>
      <c r="J54" s="239"/>
      <c r="K54" s="237"/>
    </row>
    <row r="55" spans="2:11" ht="15" customHeight="1">
      <c r="B55" s="236"/>
      <c r="C55" s="353" t="s">
        <v>654</v>
      </c>
      <c r="D55" s="353"/>
      <c r="E55" s="353"/>
      <c r="F55" s="353"/>
      <c r="G55" s="353"/>
      <c r="H55" s="353"/>
      <c r="I55" s="353"/>
      <c r="J55" s="353"/>
      <c r="K55" s="237"/>
    </row>
    <row r="56" spans="2:11" ht="15" customHeight="1">
      <c r="B56" s="236"/>
      <c r="C56" s="241"/>
      <c r="D56" s="353" t="s">
        <v>655</v>
      </c>
      <c r="E56" s="353"/>
      <c r="F56" s="353"/>
      <c r="G56" s="353"/>
      <c r="H56" s="353"/>
      <c r="I56" s="353"/>
      <c r="J56" s="353"/>
      <c r="K56" s="237"/>
    </row>
    <row r="57" spans="2:11" ht="15" customHeight="1">
      <c r="B57" s="236"/>
      <c r="C57" s="241"/>
      <c r="D57" s="353" t="s">
        <v>656</v>
      </c>
      <c r="E57" s="353"/>
      <c r="F57" s="353"/>
      <c r="G57" s="353"/>
      <c r="H57" s="353"/>
      <c r="I57" s="353"/>
      <c r="J57" s="353"/>
      <c r="K57" s="237"/>
    </row>
    <row r="58" spans="2:11" ht="15" customHeight="1">
      <c r="B58" s="236"/>
      <c r="C58" s="241"/>
      <c r="D58" s="353" t="s">
        <v>657</v>
      </c>
      <c r="E58" s="353"/>
      <c r="F58" s="353"/>
      <c r="G58" s="353"/>
      <c r="H58" s="353"/>
      <c r="I58" s="353"/>
      <c r="J58" s="353"/>
      <c r="K58" s="237"/>
    </row>
    <row r="59" spans="2:11" ht="15" customHeight="1">
      <c r="B59" s="236"/>
      <c r="C59" s="241"/>
      <c r="D59" s="353" t="s">
        <v>658</v>
      </c>
      <c r="E59" s="353"/>
      <c r="F59" s="353"/>
      <c r="G59" s="353"/>
      <c r="H59" s="353"/>
      <c r="I59" s="353"/>
      <c r="J59" s="353"/>
      <c r="K59" s="237"/>
    </row>
    <row r="60" spans="2:11" ht="15" customHeight="1">
      <c r="B60" s="236"/>
      <c r="C60" s="241"/>
      <c r="D60" s="357" t="s">
        <v>659</v>
      </c>
      <c r="E60" s="357"/>
      <c r="F60" s="357"/>
      <c r="G60" s="357"/>
      <c r="H60" s="357"/>
      <c r="I60" s="357"/>
      <c r="J60" s="357"/>
      <c r="K60" s="237"/>
    </row>
    <row r="61" spans="2:11" ht="15" customHeight="1">
      <c r="B61" s="236"/>
      <c r="C61" s="241"/>
      <c r="D61" s="353" t="s">
        <v>660</v>
      </c>
      <c r="E61" s="353"/>
      <c r="F61" s="353"/>
      <c r="G61" s="353"/>
      <c r="H61" s="353"/>
      <c r="I61" s="353"/>
      <c r="J61" s="353"/>
      <c r="K61" s="237"/>
    </row>
    <row r="62" spans="2:11" ht="12.75" customHeight="1">
      <c r="B62" s="236"/>
      <c r="C62" s="241"/>
      <c r="D62" s="241"/>
      <c r="E62" s="244"/>
      <c r="F62" s="241"/>
      <c r="G62" s="241"/>
      <c r="H62" s="241"/>
      <c r="I62" s="241"/>
      <c r="J62" s="241"/>
      <c r="K62" s="237"/>
    </row>
    <row r="63" spans="2:11" ht="15" customHeight="1">
      <c r="B63" s="236"/>
      <c r="C63" s="241"/>
      <c r="D63" s="353" t="s">
        <v>661</v>
      </c>
      <c r="E63" s="353"/>
      <c r="F63" s="353"/>
      <c r="G63" s="353"/>
      <c r="H63" s="353"/>
      <c r="I63" s="353"/>
      <c r="J63" s="353"/>
      <c r="K63" s="237"/>
    </row>
    <row r="64" spans="2:11" ht="15" customHeight="1">
      <c r="B64" s="236"/>
      <c r="C64" s="241"/>
      <c r="D64" s="357" t="s">
        <v>662</v>
      </c>
      <c r="E64" s="357"/>
      <c r="F64" s="357"/>
      <c r="G64" s="357"/>
      <c r="H64" s="357"/>
      <c r="I64" s="357"/>
      <c r="J64" s="357"/>
      <c r="K64" s="237"/>
    </row>
    <row r="65" spans="2:11" ht="15" customHeight="1">
      <c r="B65" s="236"/>
      <c r="C65" s="241"/>
      <c r="D65" s="353" t="s">
        <v>663</v>
      </c>
      <c r="E65" s="353"/>
      <c r="F65" s="353"/>
      <c r="G65" s="353"/>
      <c r="H65" s="353"/>
      <c r="I65" s="353"/>
      <c r="J65" s="353"/>
      <c r="K65" s="237"/>
    </row>
    <row r="66" spans="2:11" ht="15" customHeight="1">
      <c r="B66" s="236"/>
      <c r="C66" s="241"/>
      <c r="D66" s="353" t="s">
        <v>664</v>
      </c>
      <c r="E66" s="353"/>
      <c r="F66" s="353"/>
      <c r="G66" s="353"/>
      <c r="H66" s="353"/>
      <c r="I66" s="353"/>
      <c r="J66" s="353"/>
      <c r="K66" s="237"/>
    </row>
    <row r="67" spans="2:11" ht="15" customHeight="1">
      <c r="B67" s="236"/>
      <c r="C67" s="241"/>
      <c r="D67" s="353" t="s">
        <v>665</v>
      </c>
      <c r="E67" s="353"/>
      <c r="F67" s="353"/>
      <c r="G67" s="353"/>
      <c r="H67" s="353"/>
      <c r="I67" s="353"/>
      <c r="J67" s="353"/>
      <c r="K67" s="237"/>
    </row>
    <row r="68" spans="2:11" ht="15" customHeight="1">
      <c r="B68" s="236"/>
      <c r="C68" s="241"/>
      <c r="D68" s="353" t="s">
        <v>666</v>
      </c>
      <c r="E68" s="353"/>
      <c r="F68" s="353"/>
      <c r="G68" s="353"/>
      <c r="H68" s="353"/>
      <c r="I68" s="353"/>
      <c r="J68" s="353"/>
      <c r="K68" s="237"/>
    </row>
    <row r="69" spans="2:11" ht="12.75" customHeight="1">
      <c r="B69" s="245"/>
      <c r="C69" s="246"/>
      <c r="D69" s="246"/>
      <c r="E69" s="246"/>
      <c r="F69" s="246"/>
      <c r="G69" s="246"/>
      <c r="H69" s="246"/>
      <c r="I69" s="246"/>
      <c r="J69" s="246"/>
      <c r="K69" s="247"/>
    </row>
    <row r="70" spans="2:11" ht="18.75" customHeight="1">
      <c r="B70" s="248"/>
      <c r="C70" s="248"/>
      <c r="D70" s="248"/>
      <c r="E70" s="248"/>
      <c r="F70" s="248"/>
      <c r="G70" s="248"/>
      <c r="H70" s="248"/>
      <c r="I70" s="248"/>
      <c r="J70" s="248"/>
      <c r="K70" s="249"/>
    </row>
    <row r="71" spans="2:11" ht="18.75" customHeight="1">
      <c r="B71" s="249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2:11" ht="7.5" customHeight="1">
      <c r="B72" s="250"/>
      <c r="C72" s="251"/>
      <c r="D72" s="251"/>
      <c r="E72" s="251"/>
      <c r="F72" s="251"/>
      <c r="G72" s="251"/>
      <c r="H72" s="251"/>
      <c r="I72" s="251"/>
      <c r="J72" s="251"/>
      <c r="K72" s="252"/>
    </row>
    <row r="73" spans="2:11" ht="45" customHeight="1">
      <c r="B73" s="253"/>
      <c r="C73" s="358" t="s">
        <v>98</v>
      </c>
      <c r="D73" s="358"/>
      <c r="E73" s="358"/>
      <c r="F73" s="358"/>
      <c r="G73" s="358"/>
      <c r="H73" s="358"/>
      <c r="I73" s="358"/>
      <c r="J73" s="358"/>
      <c r="K73" s="254"/>
    </row>
    <row r="74" spans="2:11" ht="17.25" customHeight="1">
      <c r="B74" s="253"/>
      <c r="C74" s="255" t="s">
        <v>667</v>
      </c>
      <c r="D74" s="255"/>
      <c r="E74" s="255"/>
      <c r="F74" s="255" t="s">
        <v>668</v>
      </c>
      <c r="G74" s="256"/>
      <c r="H74" s="255" t="s">
        <v>123</v>
      </c>
      <c r="I74" s="255" t="s">
        <v>56</v>
      </c>
      <c r="J74" s="255" t="s">
        <v>669</v>
      </c>
      <c r="K74" s="254"/>
    </row>
    <row r="75" spans="2:11" ht="17.25" customHeight="1">
      <c r="B75" s="253"/>
      <c r="C75" s="257" t="s">
        <v>670</v>
      </c>
      <c r="D75" s="257"/>
      <c r="E75" s="257"/>
      <c r="F75" s="258" t="s">
        <v>671</v>
      </c>
      <c r="G75" s="259"/>
      <c r="H75" s="257"/>
      <c r="I75" s="257"/>
      <c r="J75" s="257" t="s">
        <v>672</v>
      </c>
      <c r="K75" s="254"/>
    </row>
    <row r="76" spans="2:11" ht="5.25" customHeight="1">
      <c r="B76" s="253"/>
      <c r="C76" s="260"/>
      <c r="D76" s="260"/>
      <c r="E76" s="260"/>
      <c r="F76" s="260"/>
      <c r="G76" s="261"/>
      <c r="H76" s="260"/>
      <c r="I76" s="260"/>
      <c r="J76" s="260"/>
      <c r="K76" s="254"/>
    </row>
    <row r="77" spans="2:11" ht="15" customHeight="1">
      <c r="B77" s="253"/>
      <c r="C77" s="243" t="s">
        <v>52</v>
      </c>
      <c r="D77" s="260"/>
      <c r="E77" s="260"/>
      <c r="F77" s="262" t="s">
        <v>673</v>
      </c>
      <c r="G77" s="261"/>
      <c r="H77" s="243" t="s">
        <v>674</v>
      </c>
      <c r="I77" s="243" t="s">
        <v>675</v>
      </c>
      <c r="J77" s="243">
        <v>20</v>
      </c>
      <c r="K77" s="254"/>
    </row>
    <row r="78" spans="2:11" ht="15" customHeight="1">
      <c r="B78" s="253"/>
      <c r="C78" s="243" t="s">
        <v>676</v>
      </c>
      <c r="D78" s="243"/>
      <c r="E78" s="243"/>
      <c r="F78" s="262" t="s">
        <v>673</v>
      </c>
      <c r="G78" s="261"/>
      <c r="H78" s="243" t="s">
        <v>677</v>
      </c>
      <c r="I78" s="243" t="s">
        <v>675</v>
      </c>
      <c r="J78" s="243">
        <v>120</v>
      </c>
      <c r="K78" s="254"/>
    </row>
    <row r="79" spans="2:11" ht="15" customHeight="1">
      <c r="B79" s="263"/>
      <c r="C79" s="243" t="s">
        <v>678</v>
      </c>
      <c r="D79" s="243"/>
      <c r="E79" s="243"/>
      <c r="F79" s="262" t="s">
        <v>679</v>
      </c>
      <c r="G79" s="261"/>
      <c r="H79" s="243" t="s">
        <v>680</v>
      </c>
      <c r="I79" s="243" t="s">
        <v>675</v>
      </c>
      <c r="J79" s="243">
        <v>50</v>
      </c>
      <c r="K79" s="254"/>
    </row>
    <row r="80" spans="2:11" ht="15" customHeight="1">
      <c r="B80" s="263"/>
      <c r="C80" s="243" t="s">
        <v>681</v>
      </c>
      <c r="D80" s="243"/>
      <c r="E80" s="243"/>
      <c r="F80" s="262" t="s">
        <v>673</v>
      </c>
      <c r="G80" s="261"/>
      <c r="H80" s="243" t="s">
        <v>682</v>
      </c>
      <c r="I80" s="243" t="s">
        <v>683</v>
      </c>
      <c r="J80" s="243"/>
      <c r="K80" s="254"/>
    </row>
    <row r="81" spans="2:11" ht="15" customHeight="1">
      <c r="B81" s="263"/>
      <c r="C81" s="264" t="s">
        <v>684</v>
      </c>
      <c r="D81" s="264"/>
      <c r="E81" s="264"/>
      <c r="F81" s="265" t="s">
        <v>679</v>
      </c>
      <c r="G81" s="264"/>
      <c r="H81" s="264" t="s">
        <v>685</v>
      </c>
      <c r="I81" s="264" t="s">
        <v>675</v>
      </c>
      <c r="J81" s="264">
        <v>15</v>
      </c>
      <c r="K81" s="254"/>
    </row>
    <row r="82" spans="2:11" ht="15" customHeight="1">
      <c r="B82" s="263"/>
      <c r="C82" s="264" t="s">
        <v>686</v>
      </c>
      <c r="D82" s="264"/>
      <c r="E82" s="264"/>
      <c r="F82" s="265" t="s">
        <v>679</v>
      </c>
      <c r="G82" s="264"/>
      <c r="H82" s="264" t="s">
        <v>687</v>
      </c>
      <c r="I82" s="264" t="s">
        <v>675</v>
      </c>
      <c r="J82" s="264">
        <v>15</v>
      </c>
      <c r="K82" s="254"/>
    </row>
    <row r="83" spans="2:11" ht="15" customHeight="1">
      <c r="B83" s="263"/>
      <c r="C83" s="264" t="s">
        <v>688</v>
      </c>
      <c r="D83" s="264"/>
      <c r="E83" s="264"/>
      <c r="F83" s="265" t="s">
        <v>679</v>
      </c>
      <c r="G83" s="264"/>
      <c r="H83" s="264" t="s">
        <v>689</v>
      </c>
      <c r="I83" s="264" t="s">
        <v>675</v>
      </c>
      <c r="J83" s="264">
        <v>20</v>
      </c>
      <c r="K83" s="254"/>
    </row>
    <row r="84" spans="2:11" ht="15" customHeight="1">
      <c r="B84" s="263"/>
      <c r="C84" s="264" t="s">
        <v>690</v>
      </c>
      <c r="D84" s="264"/>
      <c r="E84" s="264"/>
      <c r="F84" s="265" t="s">
        <v>679</v>
      </c>
      <c r="G84" s="264"/>
      <c r="H84" s="264" t="s">
        <v>691</v>
      </c>
      <c r="I84" s="264" t="s">
        <v>675</v>
      </c>
      <c r="J84" s="264">
        <v>20</v>
      </c>
      <c r="K84" s="254"/>
    </row>
    <row r="85" spans="2:11" ht="15" customHeight="1">
      <c r="B85" s="263"/>
      <c r="C85" s="243" t="s">
        <v>692</v>
      </c>
      <c r="D85" s="243"/>
      <c r="E85" s="243"/>
      <c r="F85" s="262" t="s">
        <v>679</v>
      </c>
      <c r="G85" s="261"/>
      <c r="H85" s="243" t="s">
        <v>693</v>
      </c>
      <c r="I85" s="243" t="s">
        <v>675</v>
      </c>
      <c r="J85" s="243">
        <v>50</v>
      </c>
      <c r="K85" s="254"/>
    </row>
    <row r="86" spans="2:11" ht="15" customHeight="1">
      <c r="B86" s="263"/>
      <c r="C86" s="243" t="s">
        <v>694</v>
      </c>
      <c r="D86" s="243"/>
      <c r="E86" s="243"/>
      <c r="F86" s="262" t="s">
        <v>679</v>
      </c>
      <c r="G86" s="261"/>
      <c r="H86" s="243" t="s">
        <v>695</v>
      </c>
      <c r="I86" s="243" t="s">
        <v>675</v>
      </c>
      <c r="J86" s="243">
        <v>20</v>
      </c>
      <c r="K86" s="254"/>
    </row>
    <row r="87" spans="2:11" ht="15" customHeight="1">
      <c r="B87" s="263"/>
      <c r="C87" s="243" t="s">
        <v>696</v>
      </c>
      <c r="D87" s="243"/>
      <c r="E87" s="243"/>
      <c r="F87" s="262" t="s">
        <v>679</v>
      </c>
      <c r="G87" s="261"/>
      <c r="H87" s="243" t="s">
        <v>697</v>
      </c>
      <c r="I87" s="243" t="s">
        <v>675</v>
      </c>
      <c r="J87" s="243">
        <v>20</v>
      </c>
      <c r="K87" s="254"/>
    </row>
    <row r="88" spans="2:11" ht="15" customHeight="1">
      <c r="B88" s="263"/>
      <c r="C88" s="243" t="s">
        <v>698</v>
      </c>
      <c r="D88" s="243"/>
      <c r="E88" s="243"/>
      <c r="F88" s="262" t="s">
        <v>679</v>
      </c>
      <c r="G88" s="261"/>
      <c r="H88" s="243" t="s">
        <v>699</v>
      </c>
      <c r="I88" s="243" t="s">
        <v>675</v>
      </c>
      <c r="J88" s="243">
        <v>50</v>
      </c>
      <c r="K88" s="254"/>
    </row>
    <row r="89" spans="2:11" ht="15" customHeight="1">
      <c r="B89" s="263"/>
      <c r="C89" s="243" t="s">
        <v>700</v>
      </c>
      <c r="D89" s="243"/>
      <c r="E89" s="243"/>
      <c r="F89" s="262" t="s">
        <v>679</v>
      </c>
      <c r="G89" s="261"/>
      <c r="H89" s="243" t="s">
        <v>700</v>
      </c>
      <c r="I89" s="243" t="s">
        <v>675</v>
      </c>
      <c r="J89" s="243">
        <v>50</v>
      </c>
      <c r="K89" s="254"/>
    </row>
    <row r="90" spans="2:11" ht="15" customHeight="1">
      <c r="B90" s="263"/>
      <c r="C90" s="243" t="s">
        <v>128</v>
      </c>
      <c r="D90" s="243"/>
      <c r="E90" s="243"/>
      <c r="F90" s="262" t="s">
        <v>679</v>
      </c>
      <c r="G90" s="261"/>
      <c r="H90" s="243" t="s">
        <v>701</v>
      </c>
      <c r="I90" s="243" t="s">
        <v>675</v>
      </c>
      <c r="J90" s="243">
        <v>255</v>
      </c>
      <c r="K90" s="254"/>
    </row>
    <row r="91" spans="2:11" ht="15" customHeight="1">
      <c r="B91" s="263"/>
      <c r="C91" s="243" t="s">
        <v>702</v>
      </c>
      <c r="D91" s="243"/>
      <c r="E91" s="243"/>
      <c r="F91" s="262" t="s">
        <v>673</v>
      </c>
      <c r="G91" s="261"/>
      <c r="H91" s="243" t="s">
        <v>703</v>
      </c>
      <c r="I91" s="243" t="s">
        <v>704</v>
      </c>
      <c r="J91" s="243"/>
      <c r="K91" s="254"/>
    </row>
    <row r="92" spans="2:11" ht="15" customHeight="1">
      <c r="B92" s="263"/>
      <c r="C92" s="243" t="s">
        <v>705</v>
      </c>
      <c r="D92" s="243"/>
      <c r="E92" s="243"/>
      <c r="F92" s="262" t="s">
        <v>673</v>
      </c>
      <c r="G92" s="261"/>
      <c r="H92" s="243" t="s">
        <v>706</v>
      </c>
      <c r="I92" s="243" t="s">
        <v>707</v>
      </c>
      <c r="J92" s="243"/>
      <c r="K92" s="254"/>
    </row>
    <row r="93" spans="2:11" ht="15" customHeight="1">
      <c r="B93" s="263"/>
      <c r="C93" s="243" t="s">
        <v>708</v>
      </c>
      <c r="D93" s="243"/>
      <c r="E93" s="243"/>
      <c r="F93" s="262" t="s">
        <v>673</v>
      </c>
      <c r="G93" s="261"/>
      <c r="H93" s="243" t="s">
        <v>708</v>
      </c>
      <c r="I93" s="243" t="s">
        <v>707</v>
      </c>
      <c r="J93" s="243"/>
      <c r="K93" s="254"/>
    </row>
    <row r="94" spans="2:11" ht="15" customHeight="1">
      <c r="B94" s="263"/>
      <c r="C94" s="243" t="s">
        <v>37</v>
      </c>
      <c r="D94" s="243"/>
      <c r="E94" s="243"/>
      <c r="F94" s="262" t="s">
        <v>673</v>
      </c>
      <c r="G94" s="261"/>
      <c r="H94" s="243" t="s">
        <v>709</v>
      </c>
      <c r="I94" s="243" t="s">
        <v>707</v>
      </c>
      <c r="J94" s="243"/>
      <c r="K94" s="254"/>
    </row>
    <row r="95" spans="2:11" ht="15" customHeight="1">
      <c r="B95" s="263"/>
      <c r="C95" s="243" t="s">
        <v>47</v>
      </c>
      <c r="D95" s="243"/>
      <c r="E95" s="243"/>
      <c r="F95" s="262" t="s">
        <v>673</v>
      </c>
      <c r="G95" s="261"/>
      <c r="H95" s="243" t="s">
        <v>710</v>
      </c>
      <c r="I95" s="243" t="s">
        <v>707</v>
      </c>
      <c r="J95" s="243"/>
      <c r="K95" s="254"/>
    </row>
    <row r="96" spans="2:11" ht="15" customHeight="1">
      <c r="B96" s="266"/>
      <c r="C96" s="267"/>
      <c r="D96" s="267"/>
      <c r="E96" s="267"/>
      <c r="F96" s="267"/>
      <c r="G96" s="267"/>
      <c r="H96" s="267"/>
      <c r="I96" s="267"/>
      <c r="J96" s="267"/>
      <c r="K96" s="268"/>
    </row>
    <row r="97" spans="2:11" ht="18.75" customHeight="1">
      <c r="B97" s="269"/>
      <c r="C97" s="270"/>
      <c r="D97" s="270"/>
      <c r="E97" s="270"/>
      <c r="F97" s="270"/>
      <c r="G97" s="270"/>
      <c r="H97" s="270"/>
      <c r="I97" s="270"/>
      <c r="J97" s="270"/>
      <c r="K97" s="269"/>
    </row>
    <row r="98" spans="2:11" ht="18.75" customHeight="1">
      <c r="B98" s="249"/>
      <c r="C98" s="249"/>
      <c r="D98" s="249"/>
      <c r="E98" s="249"/>
      <c r="F98" s="249"/>
      <c r="G98" s="249"/>
      <c r="H98" s="249"/>
      <c r="I98" s="249"/>
      <c r="J98" s="249"/>
      <c r="K98" s="249"/>
    </row>
    <row r="99" spans="2:11" ht="7.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2"/>
    </row>
    <row r="100" spans="2:11" ht="45" customHeight="1">
      <c r="B100" s="253"/>
      <c r="C100" s="358" t="s">
        <v>711</v>
      </c>
      <c r="D100" s="358"/>
      <c r="E100" s="358"/>
      <c r="F100" s="358"/>
      <c r="G100" s="358"/>
      <c r="H100" s="358"/>
      <c r="I100" s="358"/>
      <c r="J100" s="358"/>
      <c r="K100" s="254"/>
    </row>
    <row r="101" spans="2:11" ht="17.25" customHeight="1">
      <c r="B101" s="253"/>
      <c r="C101" s="255" t="s">
        <v>667</v>
      </c>
      <c r="D101" s="255"/>
      <c r="E101" s="255"/>
      <c r="F101" s="255" t="s">
        <v>668</v>
      </c>
      <c r="G101" s="256"/>
      <c r="H101" s="255" t="s">
        <v>123</v>
      </c>
      <c r="I101" s="255" t="s">
        <v>56</v>
      </c>
      <c r="J101" s="255" t="s">
        <v>669</v>
      </c>
      <c r="K101" s="254"/>
    </row>
    <row r="102" spans="2:11" ht="17.25" customHeight="1">
      <c r="B102" s="253"/>
      <c r="C102" s="257" t="s">
        <v>670</v>
      </c>
      <c r="D102" s="257"/>
      <c r="E102" s="257"/>
      <c r="F102" s="258" t="s">
        <v>671</v>
      </c>
      <c r="G102" s="259"/>
      <c r="H102" s="257"/>
      <c r="I102" s="257"/>
      <c r="J102" s="257" t="s">
        <v>672</v>
      </c>
      <c r="K102" s="254"/>
    </row>
    <row r="103" spans="2:11" ht="5.25" customHeight="1">
      <c r="B103" s="253"/>
      <c r="C103" s="255"/>
      <c r="D103" s="255"/>
      <c r="E103" s="255"/>
      <c r="F103" s="255"/>
      <c r="G103" s="271"/>
      <c r="H103" s="255"/>
      <c r="I103" s="255"/>
      <c r="J103" s="255"/>
      <c r="K103" s="254"/>
    </row>
    <row r="104" spans="2:11" ht="15" customHeight="1">
      <c r="B104" s="253"/>
      <c r="C104" s="243" t="s">
        <v>52</v>
      </c>
      <c r="D104" s="260"/>
      <c r="E104" s="260"/>
      <c r="F104" s="262" t="s">
        <v>673</v>
      </c>
      <c r="G104" s="271"/>
      <c r="H104" s="243" t="s">
        <v>712</v>
      </c>
      <c r="I104" s="243" t="s">
        <v>675</v>
      </c>
      <c r="J104" s="243">
        <v>20</v>
      </c>
      <c r="K104" s="254"/>
    </row>
    <row r="105" spans="2:11" ht="15" customHeight="1">
      <c r="B105" s="253"/>
      <c r="C105" s="243" t="s">
        <v>676</v>
      </c>
      <c r="D105" s="243"/>
      <c r="E105" s="243"/>
      <c r="F105" s="262" t="s">
        <v>673</v>
      </c>
      <c r="G105" s="243"/>
      <c r="H105" s="243" t="s">
        <v>712</v>
      </c>
      <c r="I105" s="243" t="s">
        <v>675</v>
      </c>
      <c r="J105" s="243">
        <v>120</v>
      </c>
      <c r="K105" s="254"/>
    </row>
    <row r="106" spans="2:11" ht="15" customHeight="1">
      <c r="B106" s="263"/>
      <c r="C106" s="243" t="s">
        <v>678</v>
      </c>
      <c r="D106" s="243"/>
      <c r="E106" s="243"/>
      <c r="F106" s="262" t="s">
        <v>679</v>
      </c>
      <c r="G106" s="243"/>
      <c r="H106" s="243" t="s">
        <v>712</v>
      </c>
      <c r="I106" s="243" t="s">
        <v>675</v>
      </c>
      <c r="J106" s="243">
        <v>50</v>
      </c>
      <c r="K106" s="254"/>
    </row>
    <row r="107" spans="2:11" ht="15" customHeight="1">
      <c r="B107" s="263"/>
      <c r="C107" s="243" t="s">
        <v>681</v>
      </c>
      <c r="D107" s="243"/>
      <c r="E107" s="243"/>
      <c r="F107" s="262" t="s">
        <v>673</v>
      </c>
      <c r="G107" s="243"/>
      <c r="H107" s="243" t="s">
        <v>712</v>
      </c>
      <c r="I107" s="243" t="s">
        <v>683</v>
      </c>
      <c r="J107" s="243"/>
      <c r="K107" s="254"/>
    </row>
    <row r="108" spans="2:11" ht="15" customHeight="1">
      <c r="B108" s="263"/>
      <c r="C108" s="243" t="s">
        <v>692</v>
      </c>
      <c r="D108" s="243"/>
      <c r="E108" s="243"/>
      <c r="F108" s="262" t="s">
        <v>679</v>
      </c>
      <c r="G108" s="243"/>
      <c r="H108" s="243" t="s">
        <v>712</v>
      </c>
      <c r="I108" s="243" t="s">
        <v>675</v>
      </c>
      <c r="J108" s="243">
        <v>50</v>
      </c>
      <c r="K108" s="254"/>
    </row>
    <row r="109" spans="2:11" ht="15" customHeight="1">
      <c r="B109" s="263"/>
      <c r="C109" s="243" t="s">
        <v>700</v>
      </c>
      <c r="D109" s="243"/>
      <c r="E109" s="243"/>
      <c r="F109" s="262" t="s">
        <v>679</v>
      </c>
      <c r="G109" s="243"/>
      <c r="H109" s="243" t="s">
        <v>712</v>
      </c>
      <c r="I109" s="243" t="s">
        <v>675</v>
      </c>
      <c r="J109" s="243">
        <v>50</v>
      </c>
      <c r="K109" s="254"/>
    </row>
    <row r="110" spans="2:11" ht="15" customHeight="1">
      <c r="B110" s="263"/>
      <c r="C110" s="243" t="s">
        <v>698</v>
      </c>
      <c r="D110" s="243"/>
      <c r="E110" s="243"/>
      <c r="F110" s="262" t="s">
        <v>679</v>
      </c>
      <c r="G110" s="243"/>
      <c r="H110" s="243" t="s">
        <v>712</v>
      </c>
      <c r="I110" s="243" t="s">
        <v>675</v>
      </c>
      <c r="J110" s="243">
        <v>50</v>
      </c>
      <c r="K110" s="254"/>
    </row>
    <row r="111" spans="2:11" ht="15" customHeight="1">
      <c r="B111" s="263"/>
      <c r="C111" s="243" t="s">
        <v>52</v>
      </c>
      <c r="D111" s="243"/>
      <c r="E111" s="243"/>
      <c r="F111" s="262" t="s">
        <v>673</v>
      </c>
      <c r="G111" s="243"/>
      <c r="H111" s="243" t="s">
        <v>713</v>
      </c>
      <c r="I111" s="243" t="s">
        <v>675</v>
      </c>
      <c r="J111" s="243">
        <v>20</v>
      </c>
      <c r="K111" s="254"/>
    </row>
    <row r="112" spans="2:11" ht="15" customHeight="1">
      <c r="B112" s="263"/>
      <c r="C112" s="243" t="s">
        <v>714</v>
      </c>
      <c r="D112" s="243"/>
      <c r="E112" s="243"/>
      <c r="F112" s="262" t="s">
        <v>673</v>
      </c>
      <c r="G112" s="243"/>
      <c r="H112" s="243" t="s">
        <v>715</v>
      </c>
      <c r="I112" s="243" t="s">
        <v>675</v>
      </c>
      <c r="J112" s="243">
        <v>120</v>
      </c>
      <c r="K112" s="254"/>
    </row>
    <row r="113" spans="2:11" ht="15" customHeight="1">
      <c r="B113" s="263"/>
      <c r="C113" s="243" t="s">
        <v>37</v>
      </c>
      <c r="D113" s="243"/>
      <c r="E113" s="243"/>
      <c r="F113" s="262" t="s">
        <v>673</v>
      </c>
      <c r="G113" s="243"/>
      <c r="H113" s="243" t="s">
        <v>716</v>
      </c>
      <c r="I113" s="243" t="s">
        <v>707</v>
      </c>
      <c r="J113" s="243"/>
      <c r="K113" s="254"/>
    </row>
    <row r="114" spans="2:11" ht="15" customHeight="1">
      <c r="B114" s="263"/>
      <c r="C114" s="243" t="s">
        <v>47</v>
      </c>
      <c r="D114" s="243"/>
      <c r="E114" s="243"/>
      <c r="F114" s="262" t="s">
        <v>673</v>
      </c>
      <c r="G114" s="243"/>
      <c r="H114" s="243" t="s">
        <v>717</v>
      </c>
      <c r="I114" s="243" t="s">
        <v>707</v>
      </c>
      <c r="J114" s="243"/>
      <c r="K114" s="254"/>
    </row>
    <row r="115" spans="2:11" ht="15" customHeight="1">
      <c r="B115" s="263"/>
      <c r="C115" s="243" t="s">
        <v>56</v>
      </c>
      <c r="D115" s="243"/>
      <c r="E115" s="243"/>
      <c r="F115" s="262" t="s">
        <v>673</v>
      </c>
      <c r="G115" s="243"/>
      <c r="H115" s="243" t="s">
        <v>718</v>
      </c>
      <c r="I115" s="243" t="s">
        <v>719</v>
      </c>
      <c r="J115" s="243"/>
      <c r="K115" s="254"/>
    </row>
    <row r="116" spans="2:11" ht="15" customHeight="1">
      <c r="B116" s="266"/>
      <c r="C116" s="272"/>
      <c r="D116" s="272"/>
      <c r="E116" s="272"/>
      <c r="F116" s="272"/>
      <c r="G116" s="272"/>
      <c r="H116" s="272"/>
      <c r="I116" s="272"/>
      <c r="J116" s="272"/>
      <c r="K116" s="268"/>
    </row>
    <row r="117" spans="2:11" ht="18.75" customHeight="1">
      <c r="B117" s="273"/>
      <c r="C117" s="239"/>
      <c r="D117" s="239"/>
      <c r="E117" s="239"/>
      <c r="F117" s="274"/>
      <c r="G117" s="239"/>
      <c r="H117" s="239"/>
      <c r="I117" s="239"/>
      <c r="J117" s="239"/>
      <c r="K117" s="273"/>
    </row>
    <row r="118" spans="2:11" ht="18.75" customHeight="1">
      <c r="B118" s="249"/>
      <c r="C118" s="249"/>
      <c r="D118" s="249"/>
      <c r="E118" s="249"/>
      <c r="F118" s="249"/>
      <c r="G118" s="249"/>
      <c r="H118" s="249"/>
      <c r="I118" s="249"/>
      <c r="J118" s="249"/>
      <c r="K118" s="249"/>
    </row>
    <row r="119" spans="2:11" ht="7.5" customHeight="1">
      <c r="B119" s="275"/>
      <c r="C119" s="276"/>
      <c r="D119" s="276"/>
      <c r="E119" s="276"/>
      <c r="F119" s="276"/>
      <c r="G119" s="276"/>
      <c r="H119" s="276"/>
      <c r="I119" s="276"/>
      <c r="J119" s="276"/>
      <c r="K119" s="277"/>
    </row>
    <row r="120" spans="2:11" ht="45" customHeight="1">
      <c r="B120" s="278"/>
      <c r="C120" s="354" t="s">
        <v>720</v>
      </c>
      <c r="D120" s="354"/>
      <c r="E120" s="354"/>
      <c r="F120" s="354"/>
      <c r="G120" s="354"/>
      <c r="H120" s="354"/>
      <c r="I120" s="354"/>
      <c r="J120" s="354"/>
      <c r="K120" s="279"/>
    </row>
    <row r="121" spans="2:11" ht="17.25" customHeight="1">
      <c r="B121" s="280"/>
      <c r="C121" s="255" t="s">
        <v>667</v>
      </c>
      <c r="D121" s="255"/>
      <c r="E121" s="255"/>
      <c r="F121" s="255" t="s">
        <v>668</v>
      </c>
      <c r="G121" s="256"/>
      <c r="H121" s="255" t="s">
        <v>123</v>
      </c>
      <c r="I121" s="255" t="s">
        <v>56</v>
      </c>
      <c r="J121" s="255" t="s">
        <v>669</v>
      </c>
      <c r="K121" s="281"/>
    </row>
    <row r="122" spans="2:11" ht="17.25" customHeight="1">
      <c r="B122" s="280"/>
      <c r="C122" s="257" t="s">
        <v>670</v>
      </c>
      <c r="D122" s="257"/>
      <c r="E122" s="257"/>
      <c r="F122" s="258" t="s">
        <v>671</v>
      </c>
      <c r="G122" s="259"/>
      <c r="H122" s="257"/>
      <c r="I122" s="257"/>
      <c r="J122" s="257" t="s">
        <v>672</v>
      </c>
      <c r="K122" s="281"/>
    </row>
    <row r="123" spans="2:11" ht="5.25" customHeight="1">
      <c r="B123" s="282"/>
      <c r="C123" s="260"/>
      <c r="D123" s="260"/>
      <c r="E123" s="260"/>
      <c r="F123" s="260"/>
      <c r="G123" s="243"/>
      <c r="H123" s="260"/>
      <c r="I123" s="260"/>
      <c r="J123" s="260"/>
      <c r="K123" s="283"/>
    </row>
    <row r="124" spans="2:11" ht="15" customHeight="1">
      <c r="B124" s="282"/>
      <c r="C124" s="243" t="s">
        <v>676</v>
      </c>
      <c r="D124" s="260"/>
      <c r="E124" s="260"/>
      <c r="F124" s="262" t="s">
        <v>673</v>
      </c>
      <c r="G124" s="243"/>
      <c r="H124" s="243" t="s">
        <v>712</v>
      </c>
      <c r="I124" s="243" t="s">
        <v>675</v>
      </c>
      <c r="J124" s="243">
        <v>120</v>
      </c>
      <c r="K124" s="284"/>
    </row>
    <row r="125" spans="2:11" ht="15" customHeight="1">
      <c r="B125" s="282"/>
      <c r="C125" s="243" t="s">
        <v>721</v>
      </c>
      <c r="D125" s="243"/>
      <c r="E125" s="243"/>
      <c r="F125" s="262" t="s">
        <v>673</v>
      </c>
      <c r="G125" s="243"/>
      <c r="H125" s="243" t="s">
        <v>722</v>
      </c>
      <c r="I125" s="243" t="s">
        <v>675</v>
      </c>
      <c r="J125" s="243" t="s">
        <v>723</v>
      </c>
      <c r="K125" s="284"/>
    </row>
    <row r="126" spans="2:11" ht="15" customHeight="1">
      <c r="B126" s="282"/>
      <c r="C126" s="243" t="s">
        <v>622</v>
      </c>
      <c r="D126" s="243"/>
      <c r="E126" s="243"/>
      <c r="F126" s="262" t="s">
        <v>673</v>
      </c>
      <c r="G126" s="243"/>
      <c r="H126" s="243" t="s">
        <v>724</v>
      </c>
      <c r="I126" s="243" t="s">
        <v>675</v>
      </c>
      <c r="J126" s="243" t="s">
        <v>723</v>
      </c>
      <c r="K126" s="284"/>
    </row>
    <row r="127" spans="2:11" ht="15" customHeight="1">
      <c r="B127" s="282"/>
      <c r="C127" s="243" t="s">
        <v>684</v>
      </c>
      <c r="D127" s="243"/>
      <c r="E127" s="243"/>
      <c r="F127" s="262" t="s">
        <v>679</v>
      </c>
      <c r="G127" s="243"/>
      <c r="H127" s="243" t="s">
        <v>685</v>
      </c>
      <c r="I127" s="243" t="s">
        <v>675</v>
      </c>
      <c r="J127" s="243">
        <v>15</v>
      </c>
      <c r="K127" s="284"/>
    </row>
    <row r="128" spans="2:11" ht="15" customHeight="1">
      <c r="B128" s="282"/>
      <c r="C128" s="264" t="s">
        <v>686</v>
      </c>
      <c r="D128" s="264"/>
      <c r="E128" s="264"/>
      <c r="F128" s="265" t="s">
        <v>679</v>
      </c>
      <c r="G128" s="264"/>
      <c r="H128" s="264" t="s">
        <v>687</v>
      </c>
      <c r="I128" s="264" t="s">
        <v>675</v>
      </c>
      <c r="J128" s="264">
        <v>15</v>
      </c>
      <c r="K128" s="284"/>
    </row>
    <row r="129" spans="2:11" ht="15" customHeight="1">
      <c r="B129" s="282"/>
      <c r="C129" s="264" t="s">
        <v>688</v>
      </c>
      <c r="D129" s="264"/>
      <c r="E129" s="264"/>
      <c r="F129" s="265" t="s">
        <v>679</v>
      </c>
      <c r="G129" s="264"/>
      <c r="H129" s="264" t="s">
        <v>689</v>
      </c>
      <c r="I129" s="264" t="s">
        <v>675</v>
      </c>
      <c r="J129" s="264">
        <v>20</v>
      </c>
      <c r="K129" s="284"/>
    </row>
    <row r="130" spans="2:11" ht="15" customHeight="1">
      <c r="B130" s="282"/>
      <c r="C130" s="264" t="s">
        <v>690</v>
      </c>
      <c r="D130" s="264"/>
      <c r="E130" s="264"/>
      <c r="F130" s="265" t="s">
        <v>679</v>
      </c>
      <c r="G130" s="264"/>
      <c r="H130" s="264" t="s">
        <v>691</v>
      </c>
      <c r="I130" s="264" t="s">
        <v>675</v>
      </c>
      <c r="J130" s="264">
        <v>20</v>
      </c>
      <c r="K130" s="284"/>
    </row>
    <row r="131" spans="2:11" ht="15" customHeight="1">
      <c r="B131" s="282"/>
      <c r="C131" s="243" t="s">
        <v>678</v>
      </c>
      <c r="D131" s="243"/>
      <c r="E131" s="243"/>
      <c r="F131" s="262" t="s">
        <v>679</v>
      </c>
      <c r="G131" s="243"/>
      <c r="H131" s="243" t="s">
        <v>712</v>
      </c>
      <c r="I131" s="243" t="s">
        <v>675</v>
      </c>
      <c r="J131" s="243">
        <v>50</v>
      </c>
      <c r="K131" s="284"/>
    </row>
    <row r="132" spans="2:11" ht="15" customHeight="1">
      <c r="B132" s="282"/>
      <c r="C132" s="243" t="s">
        <v>692</v>
      </c>
      <c r="D132" s="243"/>
      <c r="E132" s="243"/>
      <c r="F132" s="262" t="s">
        <v>679</v>
      </c>
      <c r="G132" s="243"/>
      <c r="H132" s="243" t="s">
        <v>712</v>
      </c>
      <c r="I132" s="243" t="s">
        <v>675</v>
      </c>
      <c r="J132" s="243">
        <v>50</v>
      </c>
      <c r="K132" s="284"/>
    </row>
    <row r="133" spans="2:11" ht="15" customHeight="1">
      <c r="B133" s="282"/>
      <c r="C133" s="243" t="s">
        <v>698</v>
      </c>
      <c r="D133" s="243"/>
      <c r="E133" s="243"/>
      <c r="F133" s="262" t="s">
        <v>679</v>
      </c>
      <c r="G133" s="243"/>
      <c r="H133" s="243" t="s">
        <v>712</v>
      </c>
      <c r="I133" s="243" t="s">
        <v>675</v>
      </c>
      <c r="J133" s="243">
        <v>50</v>
      </c>
      <c r="K133" s="284"/>
    </row>
    <row r="134" spans="2:11" ht="15" customHeight="1">
      <c r="B134" s="282"/>
      <c r="C134" s="243" t="s">
        <v>700</v>
      </c>
      <c r="D134" s="243"/>
      <c r="E134" s="243"/>
      <c r="F134" s="262" t="s">
        <v>679</v>
      </c>
      <c r="G134" s="243"/>
      <c r="H134" s="243" t="s">
        <v>712</v>
      </c>
      <c r="I134" s="243" t="s">
        <v>675</v>
      </c>
      <c r="J134" s="243">
        <v>50</v>
      </c>
      <c r="K134" s="284"/>
    </row>
    <row r="135" spans="2:11" ht="15" customHeight="1">
      <c r="B135" s="282"/>
      <c r="C135" s="243" t="s">
        <v>128</v>
      </c>
      <c r="D135" s="243"/>
      <c r="E135" s="243"/>
      <c r="F135" s="262" t="s">
        <v>679</v>
      </c>
      <c r="G135" s="243"/>
      <c r="H135" s="243" t="s">
        <v>725</v>
      </c>
      <c r="I135" s="243" t="s">
        <v>675</v>
      </c>
      <c r="J135" s="243">
        <v>255</v>
      </c>
      <c r="K135" s="284"/>
    </row>
    <row r="136" spans="2:11" ht="15" customHeight="1">
      <c r="B136" s="282"/>
      <c r="C136" s="243" t="s">
        <v>702</v>
      </c>
      <c r="D136" s="243"/>
      <c r="E136" s="243"/>
      <c r="F136" s="262" t="s">
        <v>673</v>
      </c>
      <c r="G136" s="243"/>
      <c r="H136" s="243" t="s">
        <v>726</v>
      </c>
      <c r="I136" s="243" t="s">
        <v>704</v>
      </c>
      <c r="J136" s="243"/>
      <c r="K136" s="284"/>
    </row>
    <row r="137" spans="2:11" ht="15" customHeight="1">
      <c r="B137" s="282"/>
      <c r="C137" s="243" t="s">
        <v>705</v>
      </c>
      <c r="D137" s="243"/>
      <c r="E137" s="243"/>
      <c r="F137" s="262" t="s">
        <v>673</v>
      </c>
      <c r="G137" s="243"/>
      <c r="H137" s="243" t="s">
        <v>727</v>
      </c>
      <c r="I137" s="243" t="s">
        <v>707</v>
      </c>
      <c r="J137" s="243"/>
      <c r="K137" s="284"/>
    </row>
    <row r="138" spans="2:11" ht="15" customHeight="1">
      <c r="B138" s="282"/>
      <c r="C138" s="243" t="s">
        <v>708</v>
      </c>
      <c r="D138" s="243"/>
      <c r="E138" s="243"/>
      <c r="F138" s="262" t="s">
        <v>673</v>
      </c>
      <c r="G138" s="243"/>
      <c r="H138" s="243" t="s">
        <v>708</v>
      </c>
      <c r="I138" s="243" t="s">
        <v>707</v>
      </c>
      <c r="J138" s="243"/>
      <c r="K138" s="284"/>
    </row>
    <row r="139" spans="2:11" ht="15" customHeight="1">
      <c r="B139" s="282"/>
      <c r="C139" s="243" t="s">
        <v>37</v>
      </c>
      <c r="D139" s="243"/>
      <c r="E139" s="243"/>
      <c r="F139" s="262" t="s">
        <v>673</v>
      </c>
      <c r="G139" s="243"/>
      <c r="H139" s="243" t="s">
        <v>728</v>
      </c>
      <c r="I139" s="243" t="s">
        <v>707</v>
      </c>
      <c r="J139" s="243"/>
      <c r="K139" s="284"/>
    </row>
    <row r="140" spans="2:11" ht="15" customHeight="1">
      <c r="B140" s="282"/>
      <c r="C140" s="243" t="s">
        <v>729</v>
      </c>
      <c r="D140" s="243"/>
      <c r="E140" s="243"/>
      <c r="F140" s="262" t="s">
        <v>673</v>
      </c>
      <c r="G140" s="243"/>
      <c r="H140" s="243" t="s">
        <v>730</v>
      </c>
      <c r="I140" s="243" t="s">
        <v>707</v>
      </c>
      <c r="J140" s="243"/>
      <c r="K140" s="284"/>
    </row>
    <row r="141" spans="2:11" ht="15" customHeight="1">
      <c r="B141" s="285"/>
      <c r="C141" s="286"/>
      <c r="D141" s="286"/>
      <c r="E141" s="286"/>
      <c r="F141" s="286"/>
      <c r="G141" s="286"/>
      <c r="H141" s="286"/>
      <c r="I141" s="286"/>
      <c r="J141" s="286"/>
      <c r="K141" s="287"/>
    </row>
    <row r="142" spans="2:11" ht="18.75" customHeight="1">
      <c r="B142" s="239"/>
      <c r="C142" s="239"/>
      <c r="D142" s="239"/>
      <c r="E142" s="239"/>
      <c r="F142" s="274"/>
      <c r="G142" s="239"/>
      <c r="H142" s="239"/>
      <c r="I142" s="239"/>
      <c r="J142" s="239"/>
      <c r="K142" s="239"/>
    </row>
    <row r="143" spans="2:11" ht="18.75" customHeight="1">
      <c r="B143" s="249"/>
      <c r="C143" s="249"/>
      <c r="D143" s="249"/>
      <c r="E143" s="249"/>
      <c r="F143" s="249"/>
      <c r="G143" s="249"/>
      <c r="H143" s="249"/>
      <c r="I143" s="249"/>
      <c r="J143" s="249"/>
      <c r="K143" s="249"/>
    </row>
    <row r="144" spans="2:11" ht="7.5" customHeight="1">
      <c r="B144" s="250"/>
      <c r="C144" s="251"/>
      <c r="D144" s="251"/>
      <c r="E144" s="251"/>
      <c r="F144" s="251"/>
      <c r="G144" s="251"/>
      <c r="H144" s="251"/>
      <c r="I144" s="251"/>
      <c r="J144" s="251"/>
      <c r="K144" s="252"/>
    </row>
    <row r="145" spans="2:11" ht="45" customHeight="1">
      <c r="B145" s="253"/>
      <c r="C145" s="358" t="s">
        <v>731</v>
      </c>
      <c r="D145" s="358"/>
      <c r="E145" s="358"/>
      <c r="F145" s="358"/>
      <c r="G145" s="358"/>
      <c r="H145" s="358"/>
      <c r="I145" s="358"/>
      <c r="J145" s="358"/>
      <c r="K145" s="254"/>
    </row>
    <row r="146" spans="2:11" ht="17.25" customHeight="1">
      <c r="B146" s="253"/>
      <c r="C146" s="255" t="s">
        <v>667</v>
      </c>
      <c r="D146" s="255"/>
      <c r="E146" s="255"/>
      <c r="F146" s="255" t="s">
        <v>668</v>
      </c>
      <c r="G146" s="256"/>
      <c r="H146" s="255" t="s">
        <v>123</v>
      </c>
      <c r="I146" s="255" t="s">
        <v>56</v>
      </c>
      <c r="J146" s="255" t="s">
        <v>669</v>
      </c>
      <c r="K146" s="254"/>
    </row>
    <row r="147" spans="2:11" ht="17.25" customHeight="1">
      <c r="B147" s="253"/>
      <c r="C147" s="257" t="s">
        <v>670</v>
      </c>
      <c r="D147" s="257"/>
      <c r="E147" s="257"/>
      <c r="F147" s="258" t="s">
        <v>671</v>
      </c>
      <c r="G147" s="259"/>
      <c r="H147" s="257"/>
      <c r="I147" s="257"/>
      <c r="J147" s="257" t="s">
        <v>672</v>
      </c>
      <c r="K147" s="254"/>
    </row>
    <row r="148" spans="2:11" ht="5.25" customHeight="1">
      <c r="B148" s="263"/>
      <c r="C148" s="260"/>
      <c r="D148" s="260"/>
      <c r="E148" s="260"/>
      <c r="F148" s="260"/>
      <c r="G148" s="261"/>
      <c r="H148" s="260"/>
      <c r="I148" s="260"/>
      <c r="J148" s="260"/>
      <c r="K148" s="284"/>
    </row>
    <row r="149" spans="2:11" ht="15" customHeight="1">
      <c r="B149" s="263"/>
      <c r="C149" s="288" t="s">
        <v>676</v>
      </c>
      <c r="D149" s="243"/>
      <c r="E149" s="243"/>
      <c r="F149" s="289" t="s">
        <v>673</v>
      </c>
      <c r="G149" s="243"/>
      <c r="H149" s="288" t="s">
        <v>712</v>
      </c>
      <c r="I149" s="288" t="s">
        <v>675</v>
      </c>
      <c r="J149" s="288">
        <v>120</v>
      </c>
      <c r="K149" s="284"/>
    </row>
    <row r="150" spans="2:11" ht="15" customHeight="1">
      <c r="B150" s="263"/>
      <c r="C150" s="288" t="s">
        <v>721</v>
      </c>
      <c r="D150" s="243"/>
      <c r="E150" s="243"/>
      <c r="F150" s="289" t="s">
        <v>673</v>
      </c>
      <c r="G150" s="243"/>
      <c r="H150" s="288" t="s">
        <v>732</v>
      </c>
      <c r="I150" s="288" t="s">
        <v>675</v>
      </c>
      <c r="J150" s="288" t="s">
        <v>723</v>
      </c>
      <c r="K150" s="284"/>
    </row>
    <row r="151" spans="2:11" ht="15" customHeight="1">
      <c r="B151" s="263"/>
      <c r="C151" s="288" t="s">
        <v>622</v>
      </c>
      <c r="D151" s="243"/>
      <c r="E151" s="243"/>
      <c r="F151" s="289" t="s">
        <v>673</v>
      </c>
      <c r="G151" s="243"/>
      <c r="H151" s="288" t="s">
        <v>733</v>
      </c>
      <c r="I151" s="288" t="s">
        <v>675</v>
      </c>
      <c r="J151" s="288" t="s">
        <v>723</v>
      </c>
      <c r="K151" s="284"/>
    </row>
    <row r="152" spans="2:11" ht="15" customHeight="1">
      <c r="B152" s="263"/>
      <c r="C152" s="288" t="s">
        <v>678</v>
      </c>
      <c r="D152" s="243"/>
      <c r="E152" s="243"/>
      <c r="F152" s="289" t="s">
        <v>679</v>
      </c>
      <c r="G152" s="243"/>
      <c r="H152" s="288" t="s">
        <v>712</v>
      </c>
      <c r="I152" s="288" t="s">
        <v>675</v>
      </c>
      <c r="J152" s="288">
        <v>50</v>
      </c>
      <c r="K152" s="284"/>
    </row>
    <row r="153" spans="2:11" ht="15" customHeight="1">
      <c r="B153" s="263"/>
      <c r="C153" s="288" t="s">
        <v>681</v>
      </c>
      <c r="D153" s="243"/>
      <c r="E153" s="243"/>
      <c r="F153" s="289" t="s">
        <v>673</v>
      </c>
      <c r="G153" s="243"/>
      <c r="H153" s="288" t="s">
        <v>712</v>
      </c>
      <c r="I153" s="288" t="s">
        <v>683</v>
      </c>
      <c r="J153" s="288"/>
      <c r="K153" s="284"/>
    </row>
    <row r="154" spans="2:11" ht="15" customHeight="1">
      <c r="B154" s="263"/>
      <c r="C154" s="288" t="s">
        <v>692</v>
      </c>
      <c r="D154" s="243"/>
      <c r="E154" s="243"/>
      <c r="F154" s="289" t="s">
        <v>679</v>
      </c>
      <c r="G154" s="243"/>
      <c r="H154" s="288" t="s">
        <v>712</v>
      </c>
      <c r="I154" s="288" t="s">
        <v>675</v>
      </c>
      <c r="J154" s="288">
        <v>50</v>
      </c>
      <c r="K154" s="284"/>
    </row>
    <row r="155" spans="2:11" ht="15" customHeight="1">
      <c r="B155" s="263"/>
      <c r="C155" s="288" t="s">
        <v>700</v>
      </c>
      <c r="D155" s="243"/>
      <c r="E155" s="243"/>
      <c r="F155" s="289" t="s">
        <v>679</v>
      </c>
      <c r="G155" s="243"/>
      <c r="H155" s="288" t="s">
        <v>712</v>
      </c>
      <c r="I155" s="288" t="s">
        <v>675</v>
      </c>
      <c r="J155" s="288">
        <v>50</v>
      </c>
      <c r="K155" s="284"/>
    </row>
    <row r="156" spans="2:11" ht="15" customHeight="1">
      <c r="B156" s="263"/>
      <c r="C156" s="288" t="s">
        <v>698</v>
      </c>
      <c r="D156" s="243"/>
      <c r="E156" s="243"/>
      <c r="F156" s="289" t="s">
        <v>679</v>
      </c>
      <c r="G156" s="243"/>
      <c r="H156" s="288" t="s">
        <v>712</v>
      </c>
      <c r="I156" s="288" t="s">
        <v>675</v>
      </c>
      <c r="J156" s="288">
        <v>50</v>
      </c>
      <c r="K156" s="284"/>
    </row>
    <row r="157" spans="2:11" ht="15" customHeight="1">
      <c r="B157" s="263"/>
      <c r="C157" s="288" t="s">
        <v>106</v>
      </c>
      <c r="D157" s="243"/>
      <c r="E157" s="243"/>
      <c r="F157" s="289" t="s">
        <v>673</v>
      </c>
      <c r="G157" s="243"/>
      <c r="H157" s="288" t="s">
        <v>734</v>
      </c>
      <c r="I157" s="288" t="s">
        <v>675</v>
      </c>
      <c r="J157" s="288" t="s">
        <v>735</v>
      </c>
      <c r="K157" s="284"/>
    </row>
    <row r="158" spans="2:11" ht="15" customHeight="1">
      <c r="B158" s="263"/>
      <c r="C158" s="288" t="s">
        <v>736</v>
      </c>
      <c r="D158" s="243"/>
      <c r="E158" s="243"/>
      <c r="F158" s="289" t="s">
        <v>673</v>
      </c>
      <c r="G158" s="243"/>
      <c r="H158" s="288" t="s">
        <v>737</v>
      </c>
      <c r="I158" s="288" t="s">
        <v>707</v>
      </c>
      <c r="J158" s="288"/>
      <c r="K158" s="284"/>
    </row>
    <row r="159" spans="2:11" ht="15" customHeight="1">
      <c r="B159" s="290"/>
      <c r="C159" s="272"/>
      <c r="D159" s="272"/>
      <c r="E159" s="272"/>
      <c r="F159" s="272"/>
      <c r="G159" s="272"/>
      <c r="H159" s="272"/>
      <c r="I159" s="272"/>
      <c r="J159" s="272"/>
      <c r="K159" s="291"/>
    </row>
    <row r="160" spans="2:11" ht="18.75" customHeight="1">
      <c r="B160" s="239"/>
      <c r="C160" s="243"/>
      <c r="D160" s="243"/>
      <c r="E160" s="243"/>
      <c r="F160" s="262"/>
      <c r="G160" s="243"/>
      <c r="H160" s="243"/>
      <c r="I160" s="243"/>
      <c r="J160" s="243"/>
      <c r="K160" s="239"/>
    </row>
    <row r="161" spans="2:11" ht="18.75" customHeight="1">
      <c r="B161" s="249"/>
      <c r="C161" s="249"/>
      <c r="D161" s="249"/>
      <c r="E161" s="249"/>
      <c r="F161" s="249"/>
      <c r="G161" s="249"/>
      <c r="H161" s="249"/>
      <c r="I161" s="249"/>
      <c r="J161" s="249"/>
      <c r="K161" s="249"/>
    </row>
    <row r="162" spans="2:11" ht="7.5" customHeight="1">
      <c r="B162" s="231"/>
      <c r="C162" s="232"/>
      <c r="D162" s="232"/>
      <c r="E162" s="232"/>
      <c r="F162" s="232"/>
      <c r="G162" s="232"/>
      <c r="H162" s="232"/>
      <c r="I162" s="232"/>
      <c r="J162" s="232"/>
      <c r="K162" s="233"/>
    </row>
    <row r="163" spans="2:11" ht="45" customHeight="1">
      <c r="B163" s="234"/>
      <c r="C163" s="354" t="s">
        <v>738</v>
      </c>
      <c r="D163" s="354"/>
      <c r="E163" s="354"/>
      <c r="F163" s="354"/>
      <c r="G163" s="354"/>
      <c r="H163" s="354"/>
      <c r="I163" s="354"/>
      <c r="J163" s="354"/>
      <c r="K163" s="235"/>
    </row>
    <row r="164" spans="2:11" ht="17.25" customHeight="1">
      <c r="B164" s="234"/>
      <c r="C164" s="255" t="s">
        <v>667</v>
      </c>
      <c r="D164" s="255"/>
      <c r="E164" s="255"/>
      <c r="F164" s="255" t="s">
        <v>668</v>
      </c>
      <c r="G164" s="292"/>
      <c r="H164" s="293" t="s">
        <v>123</v>
      </c>
      <c r="I164" s="293" t="s">
        <v>56</v>
      </c>
      <c r="J164" s="255" t="s">
        <v>669</v>
      </c>
      <c r="K164" s="235"/>
    </row>
    <row r="165" spans="2:11" ht="17.25" customHeight="1">
      <c r="B165" s="236"/>
      <c r="C165" s="257" t="s">
        <v>670</v>
      </c>
      <c r="D165" s="257"/>
      <c r="E165" s="257"/>
      <c r="F165" s="258" t="s">
        <v>671</v>
      </c>
      <c r="G165" s="294"/>
      <c r="H165" s="295"/>
      <c r="I165" s="295"/>
      <c r="J165" s="257" t="s">
        <v>672</v>
      </c>
      <c r="K165" s="237"/>
    </row>
    <row r="166" spans="2:11" ht="5.25" customHeight="1">
      <c r="B166" s="263"/>
      <c r="C166" s="260"/>
      <c r="D166" s="260"/>
      <c r="E166" s="260"/>
      <c r="F166" s="260"/>
      <c r="G166" s="261"/>
      <c r="H166" s="260"/>
      <c r="I166" s="260"/>
      <c r="J166" s="260"/>
      <c r="K166" s="284"/>
    </row>
    <row r="167" spans="2:11" ht="15" customHeight="1">
      <c r="B167" s="263"/>
      <c r="C167" s="243" t="s">
        <v>676</v>
      </c>
      <c r="D167" s="243"/>
      <c r="E167" s="243"/>
      <c r="F167" s="262" t="s">
        <v>673</v>
      </c>
      <c r="G167" s="243"/>
      <c r="H167" s="243" t="s">
        <v>712</v>
      </c>
      <c r="I167" s="243" t="s">
        <v>675</v>
      </c>
      <c r="J167" s="243">
        <v>120</v>
      </c>
      <c r="K167" s="284"/>
    </row>
    <row r="168" spans="2:11" ht="15" customHeight="1">
      <c r="B168" s="263"/>
      <c r="C168" s="243" t="s">
        <v>721</v>
      </c>
      <c r="D168" s="243"/>
      <c r="E168" s="243"/>
      <c r="F168" s="262" t="s">
        <v>673</v>
      </c>
      <c r="G168" s="243"/>
      <c r="H168" s="243" t="s">
        <v>722</v>
      </c>
      <c r="I168" s="243" t="s">
        <v>675</v>
      </c>
      <c r="J168" s="243" t="s">
        <v>723</v>
      </c>
      <c r="K168" s="284"/>
    </row>
    <row r="169" spans="2:11" ht="15" customHeight="1">
      <c r="B169" s="263"/>
      <c r="C169" s="243" t="s">
        <v>622</v>
      </c>
      <c r="D169" s="243"/>
      <c r="E169" s="243"/>
      <c r="F169" s="262" t="s">
        <v>673</v>
      </c>
      <c r="G169" s="243"/>
      <c r="H169" s="243" t="s">
        <v>739</v>
      </c>
      <c r="I169" s="243" t="s">
        <v>675</v>
      </c>
      <c r="J169" s="243" t="s">
        <v>723</v>
      </c>
      <c r="K169" s="284"/>
    </row>
    <row r="170" spans="2:11" ht="15" customHeight="1">
      <c r="B170" s="263"/>
      <c r="C170" s="243" t="s">
        <v>678</v>
      </c>
      <c r="D170" s="243"/>
      <c r="E170" s="243"/>
      <c r="F170" s="262" t="s">
        <v>679</v>
      </c>
      <c r="G170" s="243"/>
      <c r="H170" s="243" t="s">
        <v>739</v>
      </c>
      <c r="I170" s="243" t="s">
        <v>675</v>
      </c>
      <c r="J170" s="243">
        <v>50</v>
      </c>
      <c r="K170" s="284"/>
    </row>
    <row r="171" spans="2:11" ht="15" customHeight="1">
      <c r="B171" s="263"/>
      <c r="C171" s="243" t="s">
        <v>681</v>
      </c>
      <c r="D171" s="243"/>
      <c r="E171" s="243"/>
      <c r="F171" s="262" t="s">
        <v>673</v>
      </c>
      <c r="G171" s="243"/>
      <c r="H171" s="243" t="s">
        <v>739</v>
      </c>
      <c r="I171" s="243" t="s">
        <v>683</v>
      </c>
      <c r="J171" s="243"/>
      <c r="K171" s="284"/>
    </row>
    <row r="172" spans="2:11" ht="15" customHeight="1">
      <c r="B172" s="263"/>
      <c r="C172" s="243" t="s">
        <v>692</v>
      </c>
      <c r="D172" s="243"/>
      <c r="E172" s="243"/>
      <c r="F172" s="262" t="s">
        <v>679</v>
      </c>
      <c r="G172" s="243"/>
      <c r="H172" s="243" t="s">
        <v>739</v>
      </c>
      <c r="I172" s="243" t="s">
        <v>675</v>
      </c>
      <c r="J172" s="243">
        <v>50</v>
      </c>
      <c r="K172" s="284"/>
    </row>
    <row r="173" spans="2:11" ht="15" customHeight="1">
      <c r="B173" s="263"/>
      <c r="C173" s="243" t="s">
        <v>700</v>
      </c>
      <c r="D173" s="243"/>
      <c r="E173" s="243"/>
      <c r="F173" s="262" t="s">
        <v>679</v>
      </c>
      <c r="G173" s="243"/>
      <c r="H173" s="243" t="s">
        <v>739</v>
      </c>
      <c r="I173" s="243" t="s">
        <v>675</v>
      </c>
      <c r="J173" s="243">
        <v>50</v>
      </c>
      <c r="K173" s="284"/>
    </row>
    <row r="174" spans="2:11" ht="15" customHeight="1">
      <c r="B174" s="263"/>
      <c r="C174" s="243" t="s">
        <v>698</v>
      </c>
      <c r="D174" s="243"/>
      <c r="E174" s="243"/>
      <c r="F174" s="262" t="s">
        <v>679</v>
      </c>
      <c r="G174" s="243"/>
      <c r="H174" s="243" t="s">
        <v>739</v>
      </c>
      <c r="I174" s="243" t="s">
        <v>675</v>
      </c>
      <c r="J174" s="243">
        <v>50</v>
      </c>
      <c r="K174" s="284"/>
    </row>
    <row r="175" spans="2:11" ht="15" customHeight="1">
      <c r="B175" s="263"/>
      <c r="C175" s="243" t="s">
        <v>122</v>
      </c>
      <c r="D175" s="243"/>
      <c r="E175" s="243"/>
      <c r="F175" s="262" t="s">
        <v>673</v>
      </c>
      <c r="G175" s="243"/>
      <c r="H175" s="243" t="s">
        <v>740</v>
      </c>
      <c r="I175" s="243" t="s">
        <v>741</v>
      </c>
      <c r="J175" s="243"/>
      <c r="K175" s="284"/>
    </row>
    <row r="176" spans="2:11" ht="15" customHeight="1">
      <c r="B176" s="263"/>
      <c r="C176" s="243" t="s">
        <v>56</v>
      </c>
      <c r="D176" s="243"/>
      <c r="E176" s="243"/>
      <c r="F176" s="262" t="s">
        <v>673</v>
      </c>
      <c r="G176" s="243"/>
      <c r="H176" s="243" t="s">
        <v>742</v>
      </c>
      <c r="I176" s="243" t="s">
        <v>743</v>
      </c>
      <c r="J176" s="243">
        <v>1</v>
      </c>
      <c r="K176" s="284"/>
    </row>
    <row r="177" spans="2:11" ht="15" customHeight="1">
      <c r="B177" s="263"/>
      <c r="C177" s="243" t="s">
        <v>52</v>
      </c>
      <c r="D177" s="243"/>
      <c r="E177" s="243"/>
      <c r="F177" s="262" t="s">
        <v>673</v>
      </c>
      <c r="G177" s="243"/>
      <c r="H177" s="243" t="s">
        <v>744</v>
      </c>
      <c r="I177" s="243" t="s">
        <v>675</v>
      </c>
      <c r="J177" s="243">
        <v>20</v>
      </c>
      <c r="K177" s="284"/>
    </row>
    <row r="178" spans="2:11" ht="15" customHeight="1">
      <c r="B178" s="263"/>
      <c r="C178" s="243" t="s">
        <v>123</v>
      </c>
      <c r="D178" s="243"/>
      <c r="E178" s="243"/>
      <c r="F178" s="262" t="s">
        <v>673</v>
      </c>
      <c r="G178" s="243"/>
      <c r="H178" s="243" t="s">
        <v>745</v>
      </c>
      <c r="I178" s="243" t="s">
        <v>675</v>
      </c>
      <c r="J178" s="243">
        <v>255</v>
      </c>
      <c r="K178" s="284"/>
    </row>
    <row r="179" spans="2:11" ht="15" customHeight="1">
      <c r="B179" s="263"/>
      <c r="C179" s="243" t="s">
        <v>124</v>
      </c>
      <c r="D179" s="243"/>
      <c r="E179" s="243"/>
      <c r="F179" s="262" t="s">
        <v>673</v>
      </c>
      <c r="G179" s="243"/>
      <c r="H179" s="243" t="s">
        <v>638</v>
      </c>
      <c r="I179" s="243" t="s">
        <v>675</v>
      </c>
      <c r="J179" s="243">
        <v>10</v>
      </c>
      <c r="K179" s="284"/>
    </row>
    <row r="180" spans="2:11" ht="15" customHeight="1">
      <c r="B180" s="263"/>
      <c r="C180" s="243" t="s">
        <v>125</v>
      </c>
      <c r="D180" s="243"/>
      <c r="E180" s="243"/>
      <c r="F180" s="262" t="s">
        <v>673</v>
      </c>
      <c r="G180" s="243"/>
      <c r="H180" s="243" t="s">
        <v>746</v>
      </c>
      <c r="I180" s="243" t="s">
        <v>707</v>
      </c>
      <c r="J180" s="243"/>
      <c r="K180" s="284"/>
    </row>
    <row r="181" spans="2:11" ht="15" customHeight="1">
      <c r="B181" s="263"/>
      <c r="C181" s="243" t="s">
        <v>747</v>
      </c>
      <c r="D181" s="243"/>
      <c r="E181" s="243"/>
      <c r="F181" s="262" t="s">
        <v>673</v>
      </c>
      <c r="G181" s="243"/>
      <c r="H181" s="243" t="s">
        <v>748</v>
      </c>
      <c r="I181" s="243" t="s">
        <v>707</v>
      </c>
      <c r="J181" s="243"/>
      <c r="K181" s="284"/>
    </row>
    <row r="182" spans="2:11" ht="15" customHeight="1">
      <c r="B182" s="263"/>
      <c r="C182" s="243" t="s">
        <v>736</v>
      </c>
      <c r="D182" s="243"/>
      <c r="E182" s="243"/>
      <c r="F182" s="262" t="s">
        <v>673</v>
      </c>
      <c r="G182" s="243"/>
      <c r="H182" s="243" t="s">
        <v>749</v>
      </c>
      <c r="I182" s="243" t="s">
        <v>707</v>
      </c>
      <c r="J182" s="243"/>
      <c r="K182" s="284"/>
    </row>
    <row r="183" spans="2:11" ht="15" customHeight="1">
      <c r="B183" s="263"/>
      <c r="C183" s="243" t="s">
        <v>127</v>
      </c>
      <c r="D183" s="243"/>
      <c r="E183" s="243"/>
      <c r="F183" s="262" t="s">
        <v>679</v>
      </c>
      <c r="G183" s="243"/>
      <c r="H183" s="243" t="s">
        <v>750</v>
      </c>
      <c r="I183" s="243" t="s">
        <v>675</v>
      </c>
      <c r="J183" s="243">
        <v>50</v>
      </c>
      <c r="K183" s="284"/>
    </row>
    <row r="184" spans="2:11" ht="15" customHeight="1">
      <c r="B184" s="263"/>
      <c r="C184" s="243" t="s">
        <v>751</v>
      </c>
      <c r="D184" s="243"/>
      <c r="E184" s="243"/>
      <c r="F184" s="262" t="s">
        <v>679</v>
      </c>
      <c r="G184" s="243"/>
      <c r="H184" s="243" t="s">
        <v>752</v>
      </c>
      <c r="I184" s="243" t="s">
        <v>753</v>
      </c>
      <c r="J184" s="243"/>
      <c r="K184" s="284"/>
    </row>
    <row r="185" spans="2:11" ht="15" customHeight="1">
      <c r="B185" s="263"/>
      <c r="C185" s="243" t="s">
        <v>754</v>
      </c>
      <c r="D185" s="243"/>
      <c r="E185" s="243"/>
      <c r="F185" s="262" t="s">
        <v>679</v>
      </c>
      <c r="G185" s="243"/>
      <c r="H185" s="243" t="s">
        <v>755</v>
      </c>
      <c r="I185" s="243" t="s">
        <v>753</v>
      </c>
      <c r="J185" s="243"/>
      <c r="K185" s="284"/>
    </row>
    <row r="186" spans="2:11" ht="15" customHeight="1">
      <c r="B186" s="263"/>
      <c r="C186" s="243" t="s">
        <v>756</v>
      </c>
      <c r="D186" s="243"/>
      <c r="E186" s="243"/>
      <c r="F186" s="262" t="s">
        <v>679</v>
      </c>
      <c r="G186" s="243"/>
      <c r="H186" s="243" t="s">
        <v>757</v>
      </c>
      <c r="I186" s="243" t="s">
        <v>753</v>
      </c>
      <c r="J186" s="243"/>
      <c r="K186" s="284"/>
    </row>
    <row r="187" spans="2:11" ht="15" customHeight="1">
      <c r="B187" s="263"/>
      <c r="C187" s="296" t="s">
        <v>758</v>
      </c>
      <c r="D187" s="243"/>
      <c r="E187" s="243"/>
      <c r="F187" s="262" t="s">
        <v>679</v>
      </c>
      <c r="G187" s="243"/>
      <c r="H187" s="243" t="s">
        <v>759</v>
      </c>
      <c r="I187" s="243" t="s">
        <v>760</v>
      </c>
      <c r="J187" s="297" t="s">
        <v>761</v>
      </c>
      <c r="K187" s="284"/>
    </row>
    <row r="188" spans="2:11" ht="15" customHeight="1">
      <c r="B188" s="263"/>
      <c r="C188" s="248" t="s">
        <v>41</v>
      </c>
      <c r="D188" s="243"/>
      <c r="E188" s="243"/>
      <c r="F188" s="262" t="s">
        <v>673</v>
      </c>
      <c r="G188" s="243"/>
      <c r="H188" s="239" t="s">
        <v>762</v>
      </c>
      <c r="I188" s="243" t="s">
        <v>763</v>
      </c>
      <c r="J188" s="243"/>
      <c r="K188" s="284"/>
    </row>
    <row r="189" spans="2:11" ht="15" customHeight="1">
      <c r="B189" s="263"/>
      <c r="C189" s="248" t="s">
        <v>764</v>
      </c>
      <c r="D189" s="243"/>
      <c r="E189" s="243"/>
      <c r="F189" s="262" t="s">
        <v>673</v>
      </c>
      <c r="G189" s="243"/>
      <c r="H189" s="243" t="s">
        <v>765</v>
      </c>
      <c r="I189" s="243" t="s">
        <v>707</v>
      </c>
      <c r="J189" s="243"/>
      <c r="K189" s="284"/>
    </row>
    <row r="190" spans="2:11" ht="15" customHeight="1">
      <c r="B190" s="263"/>
      <c r="C190" s="248" t="s">
        <v>766</v>
      </c>
      <c r="D190" s="243"/>
      <c r="E190" s="243"/>
      <c r="F190" s="262" t="s">
        <v>673</v>
      </c>
      <c r="G190" s="243"/>
      <c r="H190" s="243" t="s">
        <v>767</v>
      </c>
      <c r="I190" s="243" t="s">
        <v>707</v>
      </c>
      <c r="J190" s="243"/>
      <c r="K190" s="284"/>
    </row>
    <row r="191" spans="2:11" ht="15" customHeight="1">
      <c r="B191" s="263"/>
      <c r="C191" s="248" t="s">
        <v>768</v>
      </c>
      <c r="D191" s="243"/>
      <c r="E191" s="243"/>
      <c r="F191" s="262" t="s">
        <v>679</v>
      </c>
      <c r="G191" s="243"/>
      <c r="H191" s="243" t="s">
        <v>769</v>
      </c>
      <c r="I191" s="243" t="s">
        <v>707</v>
      </c>
      <c r="J191" s="243"/>
      <c r="K191" s="284"/>
    </row>
    <row r="192" spans="2:11" ht="15" customHeight="1">
      <c r="B192" s="290"/>
      <c r="C192" s="298"/>
      <c r="D192" s="272"/>
      <c r="E192" s="272"/>
      <c r="F192" s="272"/>
      <c r="G192" s="272"/>
      <c r="H192" s="272"/>
      <c r="I192" s="272"/>
      <c r="J192" s="272"/>
      <c r="K192" s="291"/>
    </row>
    <row r="193" spans="2:11" ht="18.75" customHeight="1">
      <c r="B193" s="239"/>
      <c r="C193" s="243"/>
      <c r="D193" s="243"/>
      <c r="E193" s="243"/>
      <c r="F193" s="262"/>
      <c r="G193" s="243"/>
      <c r="H193" s="243"/>
      <c r="I193" s="243"/>
      <c r="J193" s="243"/>
      <c r="K193" s="239"/>
    </row>
    <row r="194" spans="2:11" ht="18.75" customHeight="1">
      <c r="B194" s="239"/>
      <c r="C194" s="243"/>
      <c r="D194" s="243"/>
      <c r="E194" s="243"/>
      <c r="F194" s="262"/>
      <c r="G194" s="243"/>
      <c r="H194" s="243"/>
      <c r="I194" s="243"/>
      <c r="J194" s="243"/>
      <c r="K194" s="239"/>
    </row>
    <row r="195" spans="2:11" ht="18.75" customHeight="1">
      <c r="B195" s="249"/>
      <c r="C195" s="249"/>
      <c r="D195" s="249"/>
      <c r="E195" s="249"/>
      <c r="F195" s="249"/>
      <c r="G195" s="249"/>
      <c r="H195" s="249"/>
      <c r="I195" s="249"/>
      <c r="J195" s="249"/>
      <c r="K195" s="249"/>
    </row>
    <row r="196" spans="2:11">
      <c r="B196" s="231"/>
      <c r="C196" s="232"/>
      <c r="D196" s="232"/>
      <c r="E196" s="232"/>
      <c r="F196" s="232"/>
      <c r="G196" s="232"/>
      <c r="H196" s="232"/>
      <c r="I196" s="232"/>
      <c r="J196" s="232"/>
      <c r="K196" s="233"/>
    </row>
    <row r="197" spans="2:11" ht="21">
      <c r="B197" s="234"/>
      <c r="C197" s="354" t="s">
        <v>770</v>
      </c>
      <c r="D197" s="354"/>
      <c r="E197" s="354"/>
      <c r="F197" s="354"/>
      <c r="G197" s="354"/>
      <c r="H197" s="354"/>
      <c r="I197" s="354"/>
      <c r="J197" s="354"/>
      <c r="K197" s="235"/>
    </row>
    <row r="198" spans="2:11" ht="25.5" customHeight="1">
      <c r="B198" s="234"/>
      <c r="C198" s="299" t="s">
        <v>771</v>
      </c>
      <c r="D198" s="299"/>
      <c r="E198" s="299"/>
      <c r="F198" s="299" t="s">
        <v>772</v>
      </c>
      <c r="G198" s="300"/>
      <c r="H198" s="359" t="s">
        <v>773</v>
      </c>
      <c r="I198" s="359"/>
      <c r="J198" s="359"/>
      <c r="K198" s="235"/>
    </row>
    <row r="199" spans="2:11" ht="5.25" customHeight="1">
      <c r="B199" s="263"/>
      <c r="C199" s="260"/>
      <c r="D199" s="260"/>
      <c r="E199" s="260"/>
      <c r="F199" s="260"/>
      <c r="G199" s="243"/>
      <c r="H199" s="260"/>
      <c r="I199" s="260"/>
      <c r="J199" s="260"/>
      <c r="K199" s="284"/>
    </row>
    <row r="200" spans="2:11" ht="15" customHeight="1">
      <c r="B200" s="263"/>
      <c r="C200" s="243" t="s">
        <v>763</v>
      </c>
      <c r="D200" s="243"/>
      <c r="E200" s="243"/>
      <c r="F200" s="262" t="s">
        <v>42</v>
      </c>
      <c r="G200" s="243"/>
      <c r="H200" s="356" t="s">
        <v>774</v>
      </c>
      <c r="I200" s="356"/>
      <c r="J200" s="356"/>
      <c r="K200" s="284"/>
    </row>
    <row r="201" spans="2:11" ht="15" customHeight="1">
      <c r="B201" s="263"/>
      <c r="C201" s="269"/>
      <c r="D201" s="243"/>
      <c r="E201" s="243"/>
      <c r="F201" s="262" t="s">
        <v>43</v>
      </c>
      <c r="G201" s="243"/>
      <c r="H201" s="356" t="s">
        <v>775</v>
      </c>
      <c r="I201" s="356"/>
      <c r="J201" s="356"/>
      <c r="K201" s="284"/>
    </row>
    <row r="202" spans="2:11" ht="15" customHeight="1">
      <c r="B202" s="263"/>
      <c r="C202" s="269"/>
      <c r="D202" s="243"/>
      <c r="E202" s="243"/>
      <c r="F202" s="262" t="s">
        <v>46</v>
      </c>
      <c r="G202" s="243"/>
      <c r="H202" s="356" t="s">
        <v>776</v>
      </c>
      <c r="I202" s="356"/>
      <c r="J202" s="356"/>
      <c r="K202" s="284"/>
    </row>
    <row r="203" spans="2:11" ht="15" customHeight="1">
      <c r="B203" s="263"/>
      <c r="C203" s="243"/>
      <c r="D203" s="243"/>
      <c r="E203" s="243"/>
      <c r="F203" s="262" t="s">
        <v>44</v>
      </c>
      <c r="G203" s="243"/>
      <c r="H203" s="356" t="s">
        <v>777</v>
      </c>
      <c r="I203" s="356"/>
      <c r="J203" s="356"/>
      <c r="K203" s="284"/>
    </row>
    <row r="204" spans="2:11" ht="15" customHeight="1">
      <c r="B204" s="263"/>
      <c r="C204" s="243"/>
      <c r="D204" s="243"/>
      <c r="E204" s="243"/>
      <c r="F204" s="262" t="s">
        <v>45</v>
      </c>
      <c r="G204" s="243"/>
      <c r="H204" s="356" t="s">
        <v>778</v>
      </c>
      <c r="I204" s="356"/>
      <c r="J204" s="356"/>
      <c r="K204" s="284"/>
    </row>
    <row r="205" spans="2:11" ht="15" customHeight="1">
      <c r="B205" s="263"/>
      <c r="C205" s="243"/>
      <c r="D205" s="243"/>
      <c r="E205" s="243"/>
      <c r="F205" s="262"/>
      <c r="G205" s="243"/>
      <c r="H205" s="243"/>
      <c r="I205" s="243"/>
      <c r="J205" s="243"/>
      <c r="K205" s="284"/>
    </row>
    <row r="206" spans="2:11" ht="15" customHeight="1">
      <c r="B206" s="263"/>
      <c r="C206" s="243" t="s">
        <v>719</v>
      </c>
      <c r="D206" s="243"/>
      <c r="E206" s="243"/>
      <c r="F206" s="262" t="s">
        <v>78</v>
      </c>
      <c r="G206" s="243"/>
      <c r="H206" s="356" t="s">
        <v>779</v>
      </c>
      <c r="I206" s="356"/>
      <c r="J206" s="356"/>
      <c r="K206" s="284"/>
    </row>
    <row r="207" spans="2:11" ht="15" customHeight="1">
      <c r="B207" s="263"/>
      <c r="C207" s="269"/>
      <c r="D207" s="243"/>
      <c r="E207" s="243"/>
      <c r="F207" s="262" t="s">
        <v>616</v>
      </c>
      <c r="G207" s="243"/>
      <c r="H207" s="356" t="s">
        <v>617</v>
      </c>
      <c r="I207" s="356"/>
      <c r="J207" s="356"/>
      <c r="K207" s="284"/>
    </row>
    <row r="208" spans="2:11" ht="15" customHeight="1">
      <c r="B208" s="263"/>
      <c r="C208" s="243"/>
      <c r="D208" s="243"/>
      <c r="E208" s="243"/>
      <c r="F208" s="262" t="s">
        <v>614</v>
      </c>
      <c r="G208" s="243"/>
      <c r="H208" s="356" t="s">
        <v>780</v>
      </c>
      <c r="I208" s="356"/>
      <c r="J208" s="356"/>
      <c r="K208" s="284"/>
    </row>
    <row r="209" spans="2:11" ht="15" customHeight="1">
      <c r="B209" s="301"/>
      <c r="C209" s="269"/>
      <c r="D209" s="269"/>
      <c r="E209" s="269"/>
      <c r="F209" s="262" t="s">
        <v>618</v>
      </c>
      <c r="G209" s="248"/>
      <c r="H209" s="360" t="s">
        <v>619</v>
      </c>
      <c r="I209" s="360"/>
      <c r="J209" s="360"/>
      <c r="K209" s="302"/>
    </row>
    <row r="210" spans="2:11" ht="15" customHeight="1">
      <c r="B210" s="301"/>
      <c r="C210" s="269"/>
      <c r="D210" s="269"/>
      <c r="E210" s="269"/>
      <c r="F210" s="262" t="s">
        <v>620</v>
      </c>
      <c r="G210" s="248"/>
      <c r="H210" s="360" t="s">
        <v>781</v>
      </c>
      <c r="I210" s="360"/>
      <c r="J210" s="360"/>
      <c r="K210" s="302"/>
    </row>
    <row r="211" spans="2:11" ht="15" customHeight="1">
      <c r="B211" s="301"/>
      <c r="C211" s="269"/>
      <c r="D211" s="269"/>
      <c r="E211" s="269"/>
      <c r="F211" s="303"/>
      <c r="G211" s="248"/>
      <c r="H211" s="304"/>
      <c r="I211" s="304"/>
      <c r="J211" s="304"/>
      <c r="K211" s="302"/>
    </row>
    <row r="212" spans="2:11" ht="15" customHeight="1">
      <c r="B212" s="301"/>
      <c r="C212" s="243" t="s">
        <v>743</v>
      </c>
      <c r="D212" s="269"/>
      <c r="E212" s="269"/>
      <c r="F212" s="262">
        <v>1</v>
      </c>
      <c r="G212" s="248"/>
      <c r="H212" s="360" t="s">
        <v>782</v>
      </c>
      <c r="I212" s="360"/>
      <c r="J212" s="360"/>
      <c r="K212" s="302"/>
    </row>
    <row r="213" spans="2:11" ht="15" customHeight="1">
      <c r="B213" s="301"/>
      <c r="C213" s="269"/>
      <c r="D213" s="269"/>
      <c r="E213" s="269"/>
      <c r="F213" s="262">
        <v>2</v>
      </c>
      <c r="G213" s="248"/>
      <c r="H213" s="360" t="s">
        <v>783</v>
      </c>
      <c r="I213" s="360"/>
      <c r="J213" s="360"/>
      <c r="K213" s="302"/>
    </row>
    <row r="214" spans="2:11" ht="15" customHeight="1">
      <c r="B214" s="301"/>
      <c r="C214" s="269"/>
      <c r="D214" s="269"/>
      <c r="E214" s="269"/>
      <c r="F214" s="262">
        <v>3</v>
      </c>
      <c r="G214" s="248"/>
      <c r="H214" s="360" t="s">
        <v>784</v>
      </c>
      <c r="I214" s="360"/>
      <c r="J214" s="360"/>
      <c r="K214" s="302"/>
    </row>
    <row r="215" spans="2:11" ht="15" customHeight="1">
      <c r="B215" s="301"/>
      <c r="C215" s="269"/>
      <c r="D215" s="269"/>
      <c r="E215" s="269"/>
      <c r="F215" s="262">
        <v>4</v>
      </c>
      <c r="G215" s="248"/>
      <c r="H215" s="360" t="s">
        <v>785</v>
      </c>
      <c r="I215" s="360"/>
      <c r="J215" s="360"/>
      <c r="K215" s="302"/>
    </row>
    <row r="216" spans="2:11" ht="12.75" customHeight="1">
      <c r="B216" s="305"/>
      <c r="C216" s="306"/>
      <c r="D216" s="306"/>
      <c r="E216" s="306"/>
      <c r="F216" s="306"/>
      <c r="G216" s="306"/>
      <c r="H216" s="306"/>
      <c r="I216" s="306"/>
      <c r="J216" s="306"/>
      <c r="K216" s="307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23_17_01 - STAVEBNÍ ÚPRAVY</vt:lpstr>
      <vt:lpstr>23_17_02 - BETONOVÁ DLAŽBA</vt:lpstr>
      <vt:lpstr>23_17_03 - BETONOVÝ CHODN...</vt:lpstr>
      <vt:lpstr>23_17_04 - ZAHRADNÍ ÚPRAVY</vt:lpstr>
      <vt:lpstr>23_17_05 - VRN</vt:lpstr>
      <vt:lpstr>Pokyny pro vyplnění</vt:lpstr>
      <vt:lpstr>'23_17_01 - STAVEBNÍ ÚPRAVY'!Názvy_tisku</vt:lpstr>
      <vt:lpstr>'23_17_02 - BETONOVÁ DLAŽBA'!Názvy_tisku</vt:lpstr>
      <vt:lpstr>'23_17_03 - BETONOVÝ CHODN...'!Názvy_tisku</vt:lpstr>
      <vt:lpstr>'23_17_04 - ZAHRADNÍ ÚPRAVY'!Názvy_tisku</vt:lpstr>
      <vt:lpstr>'23_17_05 - VRN'!Názvy_tisku</vt:lpstr>
      <vt:lpstr>'Rekapitulace stavby'!Názvy_tisku</vt:lpstr>
      <vt:lpstr>'23_17_01 - STAVEBNÍ ÚPRAVY'!Oblast_tisku</vt:lpstr>
      <vt:lpstr>'23_17_02 - BETONOVÁ DLAŽBA'!Oblast_tisku</vt:lpstr>
      <vt:lpstr>'23_17_03 - BETONOVÝ CHODN...'!Oblast_tisku</vt:lpstr>
      <vt:lpstr>'23_17_04 - ZAHRADNÍ ÚPRAVY'!Oblast_tisku</vt:lpstr>
      <vt:lpstr>'23_17_05 -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Kristyna Vitu</dc:creator>
  <cp:lastModifiedBy>Luťhová Iveta</cp:lastModifiedBy>
  <dcterms:created xsi:type="dcterms:W3CDTF">2018-04-05T08:32:08Z</dcterms:created>
  <dcterms:modified xsi:type="dcterms:W3CDTF">2018-04-05T10:49:15Z</dcterms:modified>
</cp:coreProperties>
</file>